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DATA_D\K_document\64_S2→SP変換表\"/>
    </mc:Choice>
  </mc:AlternateContent>
  <xr:revisionPtr revIDLastSave="0" documentId="13_ncr:1_{C97B44AA-7EFF-4327-ADC7-2ABC5AE74469}" xr6:coauthVersionLast="46" xr6:coauthVersionMax="46" xr10:uidLastSave="{00000000-0000-0000-0000-000000000000}"/>
  <bookViews>
    <workbookView xWindow="-120" yWindow="-120" windowWidth="29040" windowHeight="15960" tabRatio="796" xr2:uid="{00000000-000D-0000-FFFF-FFFF00000000}"/>
  </bookViews>
  <sheets>
    <sheet name="DC点灯タイプ" sheetId="53" r:id="rId1"/>
    <sheet name="AC点灯タイプ" sheetId="55" r:id="rId2"/>
    <sheet name="一体タイプ" sheetId="49" r:id="rId3"/>
    <sheet name="参照表" sheetId="51" r:id="rId4"/>
    <sheet name="表0" sheetId="50" r:id="rId5"/>
    <sheet name="表01" sheetId="1" r:id="rId6"/>
    <sheet name="表02" sheetId="31" r:id="rId7"/>
    <sheet name="表03" sheetId="48" r:id="rId8"/>
    <sheet name="000" sheetId="57" r:id="rId9"/>
    <sheet name="001" sheetId="54" r:id="rId10"/>
    <sheet name="002" sheetId="56" r:id="rId11"/>
  </sheets>
  <definedNames>
    <definedName name="_xlnm._FilterDatabase" localSheetId="3" hidden="1">参照表!$A$4:$AI$278</definedName>
    <definedName name="_xlnm._FilterDatabase" localSheetId="6" hidden="1">表02!$A$1:$HW$193</definedName>
    <definedName name="_xlnm._FilterDatabase" localSheetId="7" hidden="1">表03!$A$1:$AB$1</definedName>
    <definedName name="_xlnm.Print_Area" localSheetId="1">AC点灯タイプ!$A$1:$AF$31</definedName>
    <definedName name="_xlnm.Print_Area" localSheetId="0">DC点灯タイプ!$A$1:$AF$37</definedName>
    <definedName name="_xlnm.Print_Area" localSheetId="2">一体タイプ!$A$4:$V$12</definedName>
    <definedName name="_xlnm.Print_Area" localSheetId="4">表0!$B$2:$F$42</definedName>
  </definedNames>
  <calcPr calcId="191029"/>
</workbook>
</file>

<file path=xl/calcChain.xml><?xml version="1.0" encoding="utf-8"?>
<calcChain xmlns="http://schemas.openxmlformats.org/spreadsheetml/2006/main">
  <c r="I21" i="55" l="1"/>
  <c r="O21" i="55" s="1"/>
  <c r="I20" i="55"/>
  <c r="J1" i="55" s="1"/>
  <c r="I24" i="53"/>
  <c r="M24" i="53" s="1"/>
  <c r="N24" i="53" s="1"/>
  <c r="I23" i="53"/>
  <c r="L2" i="53" s="1"/>
  <c r="U2" i="53" s="1"/>
  <c r="K3" i="54"/>
  <c r="J3" i="54"/>
  <c r="I3" i="54"/>
  <c r="H32" i="56"/>
  <c r="H31" i="56"/>
  <c r="H30" i="56"/>
  <c r="H29" i="56"/>
  <c r="H28" i="56"/>
  <c r="H27" i="56"/>
  <c r="H26" i="56"/>
  <c r="H25" i="56"/>
  <c r="H24" i="56"/>
  <c r="H23" i="56"/>
  <c r="H22" i="56"/>
  <c r="H21" i="56"/>
  <c r="H20" i="56"/>
  <c r="G32" i="56"/>
  <c r="G31" i="56"/>
  <c r="G30" i="56"/>
  <c r="G29" i="56"/>
  <c r="G28" i="56"/>
  <c r="G27" i="56"/>
  <c r="G26" i="56"/>
  <c r="G25" i="56"/>
  <c r="G24" i="56"/>
  <c r="G23" i="56"/>
  <c r="G22" i="56"/>
  <c r="G21" i="56"/>
  <c r="G20" i="56"/>
  <c r="F32" i="56"/>
  <c r="F31" i="56"/>
  <c r="F30" i="56"/>
  <c r="F29" i="56"/>
  <c r="F28" i="56"/>
  <c r="F27" i="56"/>
  <c r="F26" i="56"/>
  <c r="F25" i="56"/>
  <c r="F24" i="56"/>
  <c r="F23" i="56"/>
  <c r="F22" i="56"/>
  <c r="F21" i="56"/>
  <c r="F20" i="56"/>
  <c r="E20" i="56"/>
  <c r="E32" i="56"/>
  <c r="E31" i="56"/>
  <c r="E30" i="56"/>
  <c r="E29" i="56"/>
  <c r="E28" i="56"/>
  <c r="E27" i="56"/>
  <c r="E26" i="56"/>
  <c r="E25" i="56"/>
  <c r="E24" i="56"/>
  <c r="E23" i="56"/>
  <c r="E22" i="56"/>
  <c r="E21" i="56"/>
  <c r="H16" i="56"/>
  <c r="H15" i="56"/>
  <c r="H14" i="56"/>
  <c r="G16" i="56"/>
  <c r="G15" i="56"/>
  <c r="G14" i="56"/>
  <c r="F16" i="56"/>
  <c r="F15" i="56"/>
  <c r="F14" i="56"/>
  <c r="E16" i="56"/>
  <c r="E15" i="56"/>
  <c r="E14" i="56"/>
  <c r="T18" i="55"/>
  <c r="R3" i="56"/>
  <c r="Q3" i="56"/>
  <c r="P2" i="55"/>
  <c r="P1" i="55" s="1"/>
  <c r="T2" i="53"/>
  <c r="T1" i="53" s="1"/>
  <c r="I7" i="56"/>
  <c r="I6" i="56"/>
  <c r="H7" i="56"/>
  <c r="H6" i="56"/>
  <c r="H5" i="56"/>
  <c r="H3" i="56" s="1"/>
  <c r="V3" i="54"/>
  <c r="U3" i="54"/>
  <c r="T3" i="54"/>
  <c r="S3" i="54"/>
  <c r="K18" i="54"/>
  <c r="J16" i="54"/>
  <c r="J14" i="54"/>
  <c r="K11" i="54"/>
  <c r="J10" i="54"/>
  <c r="J8" i="54"/>
  <c r="J9" i="54"/>
  <c r="I18" i="54"/>
  <c r="I17" i="54"/>
  <c r="I16" i="54"/>
  <c r="I15" i="54"/>
  <c r="I13" i="54"/>
  <c r="I12" i="54"/>
  <c r="I11" i="54"/>
  <c r="I10" i="54"/>
  <c r="I9" i="54"/>
  <c r="I7" i="54"/>
  <c r="J18" i="54"/>
  <c r="J17" i="54"/>
  <c r="J15" i="54"/>
  <c r="I14" i="54"/>
  <c r="J11" i="54"/>
  <c r="I8" i="54"/>
  <c r="I6" i="54"/>
  <c r="H18" i="54"/>
  <c r="H17" i="54"/>
  <c r="H16" i="54"/>
  <c r="H15" i="54"/>
  <c r="H14" i="54"/>
  <c r="H13" i="54"/>
  <c r="H12" i="54"/>
  <c r="H11" i="54"/>
  <c r="H10" i="54"/>
  <c r="H9" i="54"/>
  <c r="H8" i="54"/>
  <c r="H7" i="54"/>
  <c r="H6" i="54"/>
  <c r="H5" i="54"/>
  <c r="H3" i="54" s="1"/>
  <c r="O23" i="55"/>
  <c r="L23" i="55"/>
  <c r="M23" i="55" s="1"/>
  <c r="T23" i="55" s="1"/>
  <c r="F2" i="53"/>
  <c r="F1" i="53" s="1"/>
  <c r="S2" i="53"/>
  <c r="S1" i="53" s="1"/>
  <c r="R2" i="53"/>
  <c r="R1" i="53" s="1"/>
  <c r="E2" i="55"/>
  <c r="E1" i="55" s="1"/>
  <c r="E2" i="53"/>
  <c r="E1" i="53" s="1"/>
  <c r="C2" i="55"/>
  <c r="C1" i="55" s="1"/>
  <c r="C2" i="53"/>
  <c r="C1" i="53" s="1"/>
  <c r="M21" i="55" l="1"/>
  <c r="N21" i="55" s="1"/>
  <c r="T21" i="55" s="1"/>
  <c r="O20" i="55"/>
  <c r="M20" i="55"/>
  <c r="N20" i="55" s="1"/>
  <c r="X20" i="55" s="1"/>
  <c r="J2" i="55"/>
  <c r="J3" i="55" s="1"/>
  <c r="M23" i="53"/>
  <c r="L1" i="53"/>
  <c r="I28" i="56"/>
  <c r="J30" i="56"/>
  <c r="I30" i="56"/>
  <c r="J27" i="56"/>
  <c r="I27" i="56"/>
  <c r="J31" i="56"/>
  <c r="J23" i="56"/>
  <c r="J28" i="56"/>
  <c r="J25" i="56"/>
  <c r="I29" i="56"/>
  <c r="I24" i="56"/>
  <c r="J24" i="56"/>
  <c r="I25" i="56"/>
  <c r="I31" i="56"/>
  <c r="J29" i="56"/>
  <c r="I22" i="56"/>
  <c r="I23" i="56"/>
  <c r="J21" i="56"/>
  <c r="I21" i="56"/>
  <c r="J20" i="56"/>
  <c r="M15" i="53" s="1"/>
  <c r="J22" i="56"/>
  <c r="I20" i="56"/>
  <c r="M14" i="53" s="1"/>
  <c r="J14" i="56"/>
  <c r="J16" i="56"/>
  <c r="J15" i="56"/>
  <c r="I14" i="56"/>
  <c r="M13" i="55" s="1"/>
  <c r="I15" i="56"/>
  <c r="I16" i="56"/>
  <c r="I3" i="56"/>
  <c r="L3" i="53"/>
  <c r="I10" i="55"/>
  <c r="F2" i="55"/>
  <c r="F1" i="55" s="1"/>
  <c r="J29" i="55"/>
  <c r="L29" i="55" s="1"/>
  <c r="J27" i="55"/>
  <c r="L27" i="55" s="1"/>
  <c r="J25" i="55"/>
  <c r="L25" i="55" s="1"/>
  <c r="X25" i="55" s="1"/>
  <c r="O18" i="55"/>
  <c r="O17" i="55"/>
  <c r="X17" i="55" s="1"/>
  <c r="D17" i="55"/>
  <c r="T17" i="55" s="1"/>
  <c r="Q3" i="55"/>
  <c r="L2" i="55"/>
  <c r="L1" i="55" s="1"/>
  <c r="K2" i="55"/>
  <c r="K1" i="55" s="1"/>
  <c r="U3" i="53"/>
  <c r="X21" i="55" l="1"/>
  <c r="T20" i="55"/>
  <c r="T2" i="55"/>
  <c r="M14" i="55"/>
  <c r="B3" i="55" s="1"/>
  <c r="C3" i="53"/>
  <c r="D18" i="55"/>
  <c r="P5" i="55"/>
  <c r="P4" i="55"/>
  <c r="T29" i="55"/>
  <c r="O29" i="55"/>
  <c r="X29" i="55" s="1"/>
  <c r="V5" i="55"/>
  <c r="V4" i="55"/>
  <c r="O25" i="55"/>
  <c r="T25" i="55"/>
  <c r="AB4" i="55"/>
  <c r="AB5" i="55"/>
  <c r="P6" i="55" l="1"/>
  <c r="O24" i="53"/>
  <c r="O29" i="53"/>
  <c r="O31" i="53"/>
  <c r="O19" i="53"/>
  <c r="X19" i="53" s="1"/>
  <c r="O20" i="53"/>
  <c r="O21" i="53"/>
  <c r="O18" i="53"/>
  <c r="X18" i="53" s="1"/>
  <c r="O26" i="53"/>
  <c r="O23" i="53"/>
  <c r="P2" i="53"/>
  <c r="P1" i="53" s="1"/>
  <c r="O2" i="53"/>
  <c r="O1" i="53" s="1"/>
  <c r="N2" i="53"/>
  <c r="N1" i="53" s="1"/>
  <c r="M2" i="53"/>
  <c r="M1" i="53" s="1"/>
  <c r="V5" i="53" l="1"/>
  <c r="V4" i="53"/>
  <c r="X24" i="53"/>
  <c r="T24" i="53"/>
  <c r="J35" i="53"/>
  <c r="L35" i="53" s="1"/>
  <c r="J34" i="53"/>
  <c r="L34" i="53" s="1"/>
  <c r="J33" i="53"/>
  <c r="L33" i="53" s="1"/>
  <c r="J32" i="53"/>
  <c r="L32" i="53" s="1"/>
  <c r="J30" i="53"/>
  <c r="L30" i="53" s="1"/>
  <c r="J28" i="53"/>
  <c r="L28" i="53" s="1"/>
  <c r="L26" i="53"/>
  <c r="M26" i="53" s="1"/>
  <c r="T26" i="53" s="1"/>
  <c r="N23" i="53"/>
  <c r="H2" i="55" l="1"/>
  <c r="H1" i="55" s="1"/>
  <c r="G2" i="55"/>
  <c r="G1" i="55" s="1"/>
  <c r="AB5" i="53"/>
  <c r="X28" i="53"/>
  <c r="AB4" i="53"/>
  <c r="T28" i="53"/>
  <c r="P5" i="53"/>
  <c r="T23" i="53"/>
  <c r="P4" i="53"/>
  <c r="X23" i="53"/>
  <c r="K3" i="55"/>
  <c r="O28" i="53"/>
  <c r="T35" i="53"/>
  <c r="O35" i="53"/>
  <c r="X35" i="53" s="1"/>
  <c r="T34" i="53"/>
  <c r="O34" i="53"/>
  <c r="X34" i="53" s="1"/>
  <c r="T33" i="53"/>
  <c r="O33" i="53"/>
  <c r="X33" i="53" s="1"/>
  <c r="T32" i="53"/>
  <c r="O32" i="53"/>
  <c r="X32" i="53" s="1"/>
  <c r="E12" i="49"/>
  <c r="A10" i="49"/>
  <c r="E10" i="49"/>
  <c r="I10" i="49"/>
  <c r="L10" i="49"/>
  <c r="Q10" i="49"/>
  <c r="S10" i="49"/>
  <c r="P6" i="53" l="1"/>
  <c r="A18" i="55"/>
  <c r="L3" i="55"/>
  <c r="D20" i="53"/>
  <c r="A20" i="53" s="1"/>
  <c r="H2" i="53"/>
  <c r="H1" i="53" s="1"/>
  <c r="I2" i="53"/>
  <c r="I1" i="53" s="1"/>
  <c r="D21" i="53"/>
  <c r="P3" i="53" s="1"/>
  <c r="D18" i="53"/>
  <c r="M3" i="53" s="1"/>
  <c r="D19" i="53"/>
  <c r="N3" i="53" s="1"/>
  <c r="J2" i="53"/>
  <c r="J1" i="53" s="1"/>
  <c r="E11" i="49"/>
  <c r="J20" i="53" l="1"/>
  <c r="L20" i="53" s="1"/>
  <c r="T20" i="53" s="1"/>
  <c r="J21" i="53"/>
  <c r="L21" i="53" s="1"/>
  <c r="T21" i="53" s="1"/>
  <c r="J18" i="53"/>
  <c r="L18" i="53" s="1"/>
  <c r="T18" i="53" s="1"/>
  <c r="J19" i="53"/>
  <c r="L19" i="53" s="1"/>
  <c r="T19" i="53" s="1"/>
  <c r="O3" i="53"/>
  <c r="A19" i="53"/>
  <c r="G2" i="53"/>
  <c r="G1" i="53" s="1"/>
  <c r="C4" i="55"/>
  <c r="A21" i="53"/>
  <c r="C4" i="53" l="1"/>
  <c r="C5" i="53" s="1"/>
  <c r="C5" i="55"/>
  <c r="A9" i="49"/>
  <c r="A8" i="49"/>
  <c r="A11" i="49"/>
  <c r="A6" i="49"/>
  <c r="E9" i="49"/>
  <c r="E8" i="49"/>
  <c r="E6" i="49"/>
  <c r="L9" i="49"/>
  <c r="L8" i="49"/>
  <c r="L11" i="49"/>
  <c r="L6" i="49"/>
  <c r="Q9" i="49"/>
  <c r="Q8" i="49"/>
  <c r="Q11" i="49"/>
  <c r="Q6" i="49"/>
  <c r="A7" i="49"/>
  <c r="E7" i="49"/>
  <c r="L7" i="49"/>
  <c r="Q7" i="49"/>
  <c r="A5" i="49"/>
  <c r="E5" i="49"/>
  <c r="L5" i="49"/>
  <c r="Q5" i="49"/>
  <c r="S9" i="49"/>
  <c r="S8" i="49"/>
  <c r="S11" i="49"/>
  <c r="AV2" i="31" l="1"/>
  <c r="BX2" i="31"/>
  <c r="AV3" i="31"/>
  <c r="BX3" i="31"/>
  <c r="AV6" i="31"/>
  <c r="BX6" i="31"/>
  <c r="AV7" i="31"/>
  <c r="BX7" i="31"/>
  <c r="AV10" i="31"/>
  <c r="BX10" i="31"/>
  <c r="AV11" i="31"/>
  <c r="BX11" i="31"/>
  <c r="AV14" i="31"/>
  <c r="BX14" i="31"/>
  <c r="AV15" i="31"/>
  <c r="BX15" i="31"/>
  <c r="AV18" i="31"/>
  <c r="BX18" i="31"/>
  <c r="AV21" i="31"/>
  <c r="BX21" i="31"/>
  <c r="BB23" i="31"/>
  <c r="BX23" i="31"/>
  <c r="BB25" i="31"/>
  <c r="BX25" i="31"/>
  <c r="AS51" i="31"/>
  <c r="BX51" i="31"/>
  <c r="AS52" i="31"/>
  <c r="BX52" i="31"/>
  <c r="AS55" i="31"/>
  <c r="BX55" i="31"/>
  <c r="AS56" i="31"/>
  <c r="BX56" i="31"/>
  <c r="AS59" i="31"/>
  <c r="BX59" i="31"/>
  <c r="AS60" i="31"/>
  <c r="BX60" i="31"/>
  <c r="AS63" i="31"/>
  <c r="BX63" i="31"/>
  <c r="AS64" i="31"/>
  <c r="BX64" i="31"/>
  <c r="AS67" i="31"/>
  <c r="BX67" i="31"/>
  <c r="AY72" i="31"/>
  <c r="BX72" i="31"/>
  <c r="AY75" i="31"/>
  <c r="BX75" i="31"/>
  <c r="AM81" i="31"/>
  <c r="BX81" i="31"/>
  <c r="AM82" i="31"/>
  <c r="BX82" i="31"/>
  <c r="AM83" i="31"/>
  <c r="BX83" i="31"/>
  <c r="AM84" i="31"/>
  <c r="BX84" i="31"/>
  <c r="AM85" i="31"/>
  <c r="BX85" i="31"/>
  <c r="AM86" i="31"/>
  <c r="BX86" i="31"/>
  <c r="AM87" i="31"/>
  <c r="BX87" i="31"/>
  <c r="AM88" i="31"/>
  <c r="BX88" i="31"/>
  <c r="AM89" i="31"/>
  <c r="BX89" i="31"/>
  <c r="AM90" i="31"/>
  <c r="BX90" i="31"/>
  <c r="AM91" i="31"/>
  <c r="BX91" i="31"/>
  <c r="AM92" i="31"/>
  <c r="BX92" i="31"/>
  <c r="AM93" i="31"/>
  <c r="BX93" i="31"/>
  <c r="AM94" i="31"/>
  <c r="BX94" i="31"/>
  <c r="AM95" i="31"/>
  <c r="BX95" i="31"/>
  <c r="AM96" i="31"/>
  <c r="BX96" i="31"/>
  <c r="AM97" i="31"/>
  <c r="BX97" i="31"/>
  <c r="AM98" i="31"/>
  <c r="BX98" i="31"/>
  <c r="AM99" i="31"/>
  <c r="BX99" i="31"/>
  <c r="AM100" i="31"/>
  <c r="BX100" i="31"/>
  <c r="AM101" i="31"/>
  <c r="BX101" i="31"/>
  <c r="AM102" i="31"/>
  <c r="BX102" i="31"/>
  <c r="AM103" i="31"/>
  <c r="BX103" i="31"/>
  <c r="AM104" i="31"/>
  <c r="BX104" i="31"/>
  <c r="AM105" i="31"/>
  <c r="BX105" i="31"/>
  <c r="AM106" i="31"/>
  <c r="BX106" i="31"/>
  <c r="AM107" i="31"/>
  <c r="BX107" i="31"/>
  <c r="AM108" i="31"/>
  <c r="BX108" i="31"/>
  <c r="AM109" i="31"/>
  <c r="BX109" i="31"/>
  <c r="AM110" i="31"/>
  <c r="BX110" i="31"/>
  <c r="AM111" i="31"/>
  <c r="BX111" i="31"/>
  <c r="AM112" i="31"/>
  <c r="BX112" i="31"/>
  <c r="AM113" i="31"/>
  <c r="BX113" i="31"/>
  <c r="AM114" i="31"/>
  <c r="BX114" i="31"/>
  <c r="AM115" i="31"/>
  <c r="BX115" i="31"/>
  <c r="AM116" i="31"/>
  <c r="BX116" i="31"/>
  <c r="AM117" i="31"/>
  <c r="BX117" i="31"/>
  <c r="AM118" i="31"/>
  <c r="BX118" i="31"/>
  <c r="AM119" i="31"/>
  <c r="BX119" i="31"/>
  <c r="AM120" i="31"/>
  <c r="BX120" i="31"/>
  <c r="AM121" i="31"/>
  <c r="BX121" i="31"/>
  <c r="AM122" i="31"/>
  <c r="BX122" i="31"/>
  <c r="AM123" i="31"/>
  <c r="BX123" i="31"/>
  <c r="AM124" i="31"/>
  <c r="BX124" i="31"/>
  <c r="AM125" i="31"/>
  <c r="BX125" i="31"/>
  <c r="AM126" i="31"/>
  <c r="BX126" i="31"/>
  <c r="AM127" i="31"/>
  <c r="BX127" i="31"/>
  <c r="AM128" i="31"/>
  <c r="BX128" i="31"/>
  <c r="AM129" i="31"/>
  <c r="BX129" i="31"/>
  <c r="AM130" i="31"/>
  <c r="BX130" i="31"/>
  <c r="AM131" i="31"/>
  <c r="BX131" i="31"/>
  <c r="AM132" i="31"/>
  <c r="BX132" i="31"/>
  <c r="AM133" i="31"/>
  <c r="BX133" i="31"/>
  <c r="AM134" i="31"/>
  <c r="BX134" i="31"/>
  <c r="AM135" i="31"/>
  <c r="BX135" i="31"/>
  <c r="AM136" i="31"/>
  <c r="BX136" i="31"/>
  <c r="AM137" i="31"/>
  <c r="BX137" i="31"/>
  <c r="AM138" i="31"/>
  <c r="BX138" i="31"/>
  <c r="AM139" i="31"/>
  <c r="BX139" i="31"/>
  <c r="AM140" i="31"/>
  <c r="BX140" i="31"/>
  <c r="AM141" i="31"/>
  <c r="BX141" i="31"/>
  <c r="AM142" i="31"/>
  <c r="BX142" i="31"/>
  <c r="AM143" i="31"/>
  <c r="BX143" i="31"/>
  <c r="AM144" i="31"/>
  <c r="BX144" i="31"/>
  <c r="AM145" i="31"/>
  <c r="BX145" i="31"/>
  <c r="AM146" i="31"/>
  <c r="BX146" i="31"/>
  <c r="AM147" i="31"/>
  <c r="BX147" i="31"/>
  <c r="AM148" i="31"/>
  <c r="BX148" i="31"/>
  <c r="AM149" i="31"/>
  <c r="BX149" i="31"/>
  <c r="AM150" i="31"/>
  <c r="BX150" i="31"/>
  <c r="AM151" i="31"/>
  <c r="BX151" i="31"/>
  <c r="AM152" i="31"/>
  <c r="BX152" i="31"/>
  <c r="AM153" i="31"/>
  <c r="BX153" i="31"/>
  <c r="AM154" i="31"/>
  <c r="BX154" i="31"/>
  <c r="AM155" i="31"/>
  <c r="BX155" i="31"/>
  <c r="AM156" i="31"/>
  <c r="BX156" i="31"/>
  <c r="AM157" i="31"/>
  <c r="BX157" i="31"/>
  <c r="AM158" i="31"/>
  <c r="BX158" i="31"/>
  <c r="AM159" i="31"/>
  <c r="BX159" i="31"/>
  <c r="AM160" i="31"/>
  <c r="BX160" i="31"/>
  <c r="AM161" i="31"/>
  <c r="BX161" i="31"/>
  <c r="AM162" i="31"/>
  <c r="BX162" i="31"/>
  <c r="AM163" i="31"/>
  <c r="BX163" i="31"/>
  <c r="AM164" i="31"/>
  <c r="BX164" i="31"/>
  <c r="AM165" i="31"/>
  <c r="BX165" i="31"/>
  <c r="AM166" i="31"/>
  <c r="BX166" i="31"/>
  <c r="AM167" i="31"/>
  <c r="BX167" i="31"/>
  <c r="AM168" i="31"/>
  <c r="BX168" i="31"/>
  <c r="AM169" i="31"/>
  <c r="BX169" i="31"/>
  <c r="AM170" i="31"/>
  <c r="BX170" i="31"/>
  <c r="AM171" i="31"/>
  <c r="BX171" i="31"/>
  <c r="AM172" i="31"/>
  <c r="BX172" i="31"/>
  <c r="AM173" i="31"/>
  <c r="BX173" i="31"/>
  <c r="AM174" i="31"/>
  <c r="BX174" i="31"/>
  <c r="AM175" i="31"/>
  <c r="BX175" i="31"/>
  <c r="AM176" i="31"/>
  <c r="BX176" i="31"/>
  <c r="AM177" i="31"/>
  <c r="BX177" i="31"/>
  <c r="AM178" i="31"/>
  <c r="BX178" i="31"/>
  <c r="AM179" i="31"/>
  <c r="BX179" i="31"/>
  <c r="AM180" i="31"/>
  <c r="BX180" i="31"/>
  <c r="AM181" i="31"/>
  <c r="BX181" i="31"/>
  <c r="AM182" i="31"/>
  <c r="BX182" i="31"/>
</calcChain>
</file>

<file path=xl/sharedStrings.xml><?xml version="1.0" encoding="utf-8"?>
<sst xmlns="http://schemas.openxmlformats.org/spreadsheetml/2006/main" count="26428" uniqueCount="2009">
  <si>
    <t>Q</t>
    <phoneticPr fontId="3"/>
  </si>
  <si>
    <t>R</t>
    <phoneticPr fontId="3"/>
  </si>
  <si>
    <t>S</t>
    <phoneticPr fontId="3"/>
  </si>
  <si>
    <t>ブッシング組立</t>
    <rPh sb="5" eb="7">
      <t>クミタテ</t>
    </rPh>
    <phoneticPr fontId="3"/>
  </si>
  <si>
    <t>S6-0120</t>
    <phoneticPr fontId="3"/>
  </si>
  <si>
    <t>S6-0121</t>
    <phoneticPr fontId="3"/>
  </si>
  <si>
    <t>-2</t>
    <phoneticPr fontId="3"/>
  </si>
  <si>
    <t>L</t>
    <phoneticPr fontId="3"/>
  </si>
  <si>
    <t>色</t>
    <rPh sb="0" eb="1">
      <t>イロ</t>
    </rPh>
    <phoneticPr fontId="3"/>
  </si>
  <si>
    <t>黒</t>
    <rPh sb="0" eb="1">
      <t>クロ</t>
    </rPh>
    <phoneticPr fontId="3"/>
  </si>
  <si>
    <t>白</t>
    <rPh sb="0" eb="1">
      <t>シロ</t>
    </rPh>
    <phoneticPr fontId="3"/>
  </si>
  <si>
    <t>青</t>
    <rPh sb="0" eb="1">
      <t>アオ</t>
    </rPh>
    <phoneticPr fontId="3"/>
  </si>
  <si>
    <t>部番</t>
    <rPh sb="0" eb="1">
      <t>ブ</t>
    </rPh>
    <rPh sb="1" eb="2">
      <t>バン</t>
    </rPh>
    <phoneticPr fontId="3"/>
  </si>
  <si>
    <t>MPB-53150</t>
  </si>
  <si>
    <t>MPB-53151</t>
  </si>
  <si>
    <t>MPB-53152</t>
  </si>
  <si>
    <t>MPB-53153</t>
  </si>
  <si>
    <t>赤茶</t>
    <rPh sb="0" eb="1">
      <t>アカ</t>
    </rPh>
    <rPh sb="1" eb="2">
      <t>チャ</t>
    </rPh>
    <phoneticPr fontId="3"/>
  </si>
  <si>
    <t>濃灰</t>
    <rPh sb="0" eb="1">
      <t>ノウ</t>
    </rPh>
    <rPh sb="1" eb="2">
      <t>ハイ</t>
    </rPh>
    <phoneticPr fontId="3"/>
  </si>
  <si>
    <t>①</t>
    <phoneticPr fontId="3"/>
  </si>
  <si>
    <t>S</t>
    <phoneticPr fontId="3"/>
  </si>
  <si>
    <t>②</t>
    <phoneticPr fontId="3"/>
  </si>
  <si>
    <t>CB</t>
    <phoneticPr fontId="3"/>
  </si>
  <si>
    <t>CK</t>
    <phoneticPr fontId="3"/>
  </si>
  <si>
    <t>CL</t>
    <phoneticPr fontId="3"/>
  </si>
  <si>
    <t>CR</t>
    <phoneticPr fontId="3"/>
  </si>
  <si>
    <t>CW</t>
    <phoneticPr fontId="3"/>
  </si>
  <si>
    <t>EB</t>
    <phoneticPr fontId="3"/>
  </si>
  <si>
    <t>EK</t>
    <phoneticPr fontId="3"/>
  </si>
  <si>
    <t>EL</t>
    <phoneticPr fontId="3"/>
  </si>
  <si>
    <t>ER</t>
    <phoneticPr fontId="3"/>
  </si>
  <si>
    <t>EW</t>
    <phoneticPr fontId="3"/>
  </si>
  <si>
    <t>YPB-11281</t>
    <phoneticPr fontId="3"/>
  </si>
  <si>
    <t>YPB-11282</t>
  </si>
  <si>
    <t>MPB-53137</t>
    <phoneticPr fontId="3"/>
  </si>
  <si>
    <t>MPB-53138</t>
  </si>
  <si>
    <t>MPB-53139</t>
  </si>
  <si>
    <t>MPB-53140</t>
  </si>
  <si>
    <t>MPB-53141</t>
  </si>
  <si>
    <t>MPB-53126</t>
  </si>
  <si>
    <t>MPB-53127</t>
  </si>
  <si>
    <t>MPB-53128</t>
  </si>
  <si>
    <t>MPB-53129</t>
  </si>
  <si>
    <t>個数</t>
    <rPh sb="0" eb="2">
      <t>コスウ</t>
    </rPh>
    <phoneticPr fontId="3"/>
  </si>
  <si>
    <t>部番</t>
    <rPh sb="0" eb="2">
      <t>ブバン</t>
    </rPh>
    <phoneticPr fontId="3"/>
  </si>
  <si>
    <t>MPB-53143</t>
    <phoneticPr fontId="3"/>
  </si>
  <si>
    <t>MPB-53144</t>
  </si>
  <si>
    <t>MPB-53145</t>
  </si>
  <si>
    <t>MPB-53146</t>
  </si>
  <si>
    <t>MPB-53147</t>
  </si>
  <si>
    <t>MPB-53131</t>
    <phoneticPr fontId="3"/>
  </si>
  <si>
    <t>MPB-53132</t>
  </si>
  <si>
    <t>MPB-53133</t>
  </si>
  <si>
    <t>MPB-53134</t>
  </si>
  <si>
    <t>MPB-53135</t>
  </si>
  <si>
    <t>ショートバリア 灰 ボタンB用 t=1.6~4.8mm　</t>
    <phoneticPr fontId="3"/>
  </si>
  <si>
    <t>ショートバリア 白 ボタンB用 t=1.6~4.8mm　</t>
    <rPh sb="8" eb="9">
      <t>シロ</t>
    </rPh>
    <phoneticPr fontId="3"/>
  </si>
  <si>
    <t>ショートバリア 赤 ボタンB用 t=1.6~4.8mm　</t>
    <rPh sb="8" eb="9">
      <t>アカ</t>
    </rPh>
    <phoneticPr fontId="3"/>
  </si>
  <si>
    <t>ロングバリア  白 ボタンB用 t=1.6~4.8mm</t>
    <rPh sb="8" eb="9">
      <t>シロ</t>
    </rPh>
    <rPh sb="14" eb="15">
      <t>ヨウ</t>
    </rPh>
    <phoneticPr fontId="3"/>
  </si>
  <si>
    <t>ロングバリア  赤 ボタンB用 t=1.6~4.8mm</t>
    <rPh sb="8" eb="9">
      <t>アカ</t>
    </rPh>
    <rPh sb="14" eb="15">
      <t>ヨウ</t>
    </rPh>
    <phoneticPr fontId="3"/>
  </si>
  <si>
    <t>ロングバリア  灰 ボタンB用 t=1.6~4.8mm</t>
    <rPh sb="8" eb="9">
      <t>ハイ</t>
    </rPh>
    <rPh sb="14" eb="15">
      <t>ヨウ</t>
    </rPh>
    <phoneticPr fontId="3"/>
  </si>
  <si>
    <t>ショートバリア 黒 ボタンB用 t=1.6~4.8mm　</t>
    <rPh sb="8" eb="9">
      <t>クロ</t>
    </rPh>
    <phoneticPr fontId="3"/>
  </si>
  <si>
    <t>ロングバリア  黒 ボタンB用 t=1.6~4.8mm</t>
    <rPh sb="8" eb="9">
      <t>クロ</t>
    </rPh>
    <rPh sb="14" eb="15">
      <t>ヨウ</t>
    </rPh>
    <phoneticPr fontId="3"/>
  </si>
  <si>
    <t>ショートバリア  灰 ボタンB用 t=4.8~7.9mm</t>
    <rPh sb="9" eb="10">
      <t>ハイ</t>
    </rPh>
    <rPh sb="15" eb="16">
      <t>ヨウ</t>
    </rPh>
    <phoneticPr fontId="3"/>
  </si>
  <si>
    <t>ロングバリア 灰 ボタンB用 t=4.8~7.9mm</t>
    <rPh sb="7" eb="8">
      <t>ハイ</t>
    </rPh>
    <rPh sb="13" eb="14">
      <t>ヨウ</t>
    </rPh>
    <phoneticPr fontId="3"/>
  </si>
  <si>
    <t>ショートバリア  黒 ボタンB用 t=4.8~7.9mm</t>
    <rPh sb="9" eb="10">
      <t>クロ</t>
    </rPh>
    <rPh sb="15" eb="16">
      <t>ヨウ</t>
    </rPh>
    <phoneticPr fontId="3"/>
  </si>
  <si>
    <t>ロングバリア 黒 ボタンB用 t=4.8~7.9mm</t>
    <rPh sb="7" eb="8">
      <t>クロ</t>
    </rPh>
    <rPh sb="13" eb="14">
      <t>ヨウ</t>
    </rPh>
    <phoneticPr fontId="3"/>
  </si>
  <si>
    <t>1：薄板　2：厚板</t>
    <rPh sb="2" eb="3">
      <t>ウス</t>
    </rPh>
    <rPh sb="3" eb="4">
      <t>イタ</t>
    </rPh>
    <rPh sb="7" eb="9">
      <t>アツイタ</t>
    </rPh>
    <phoneticPr fontId="3"/>
  </si>
  <si>
    <t>ボタンＡ用バリア　S2B-①②③</t>
    <rPh sb="4" eb="5">
      <t>ヨウ</t>
    </rPh>
    <phoneticPr fontId="3"/>
  </si>
  <si>
    <t>品名</t>
    <rPh sb="0" eb="2">
      <t>ヒンメイ</t>
    </rPh>
    <phoneticPr fontId="3"/>
  </si>
  <si>
    <t>ベゼル</t>
  </si>
  <si>
    <t>中間バリア</t>
  </si>
  <si>
    <t>中間バリア</t>
    <rPh sb="0" eb="2">
      <t>チュウカン</t>
    </rPh>
    <phoneticPr fontId="3"/>
  </si>
  <si>
    <t>JPB-12007</t>
    <phoneticPr fontId="3"/>
  </si>
  <si>
    <t>JPB-12015</t>
    <phoneticPr fontId="3"/>
  </si>
  <si>
    <t>JPB-12009</t>
    <phoneticPr fontId="3"/>
  </si>
  <si>
    <t>JPB-12017</t>
    <phoneticPr fontId="3"/>
  </si>
  <si>
    <t>JPB-12008</t>
    <phoneticPr fontId="3"/>
  </si>
  <si>
    <t>JPB-12006</t>
    <phoneticPr fontId="3"/>
  </si>
  <si>
    <t>JPB-12016</t>
    <phoneticPr fontId="3"/>
  </si>
  <si>
    <t>JPB-12014</t>
    <phoneticPr fontId="3"/>
  </si>
  <si>
    <t>備考</t>
    <rPh sb="0" eb="2">
      <t>ビコウ</t>
    </rPh>
    <phoneticPr fontId="3"/>
  </si>
  <si>
    <t>ベゼル：S2B-BE①</t>
    <phoneticPr fontId="3"/>
  </si>
  <si>
    <t>①</t>
    <phoneticPr fontId="3"/>
  </si>
  <si>
    <t>B</t>
    <phoneticPr fontId="3"/>
  </si>
  <si>
    <t>ベゼル</t>
    <phoneticPr fontId="3"/>
  </si>
  <si>
    <t>K</t>
    <phoneticPr fontId="3"/>
  </si>
  <si>
    <t>L</t>
    <phoneticPr fontId="3"/>
  </si>
  <si>
    <t>MPB-53149</t>
    <phoneticPr fontId="3"/>
  </si>
  <si>
    <t>R</t>
    <phoneticPr fontId="3"/>
  </si>
  <si>
    <t>W</t>
    <phoneticPr fontId="3"/>
  </si>
  <si>
    <t>ボタンB用バリア　S2B①-J</t>
    <phoneticPr fontId="3"/>
  </si>
  <si>
    <t>L：ロングＳ：ショート</t>
    <phoneticPr fontId="3"/>
  </si>
  <si>
    <t>③</t>
    <phoneticPr fontId="3"/>
  </si>
  <si>
    <t>①</t>
    <phoneticPr fontId="3"/>
  </si>
  <si>
    <t>リーフスプリング</t>
    <phoneticPr fontId="3"/>
  </si>
  <si>
    <t>ブラケット</t>
    <phoneticPr fontId="3"/>
  </si>
  <si>
    <t>エンドバリア</t>
    <phoneticPr fontId="3"/>
  </si>
  <si>
    <t>S</t>
    <phoneticPr fontId="3"/>
  </si>
  <si>
    <t>リーフスプリング</t>
    <phoneticPr fontId="3"/>
  </si>
  <si>
    <t>CL</t>
    <phoneticPr fontId="3"/>
  </si>
  <si>
    <t>MPB-53137</t>
    <phoneticPr fontId="3"/>
  </si>
  <si>
    <t>YPB-11281</t>
    <phoneticPr fontId="3"/>
  </si>
  <si>
    <t>CR</t>
    <phoneticPr fontId="3"/>
  </si>
  <si>
    <t>CW</t>
    <phoneticPr fontId="3"/>
  </si>
  <si>
    <t>EB</t>
    <phoneticPr fontId="3"/>
  </si>
  <si>
    <t>エンドバリア</t>
    <phoneticPr fontId="3"/>
  </si>
  <si>
    <t>EK</t>
    <phoneticPr fontId="3"/>
  </si>
  <si>
    <t>EL</t>
    <phoneticPr fontId="3"/>
  </si>
  <si>
    <t>MPB-53125</t>
    <phoneticPr fontId="3"/>
  </si>
  <si>
    <t>ER</t>
    <phoneticPr fontId="3"/>
  </si>
  <si>
    <t>EW</t>
    <phoneticPr fontId="3"/>
  </si>
  <si>
    <t>L1CB</t>
  </si>
  <si>
    <t>L2CB</t>
  </si>
  <si>
    <t>L1CK</t>
  </si>
  <si>
    <t>L2CK</t>
  </si>
  <si>
    <t>L1CL</t>
  </si>
  <si>
    <t>L2CL</t>
  </si>
  <si>
    <t>L1CR</t>
  </si>
  <si>
    <t>L2CR</t>
  </si>
  <si>
    <t>L1CW</t>
  </si>
  <si>
    <t>L2CW</t>
  </si>
  <si>
    <t>L1EB</t>
  </si>
  <si>
    <t>L2EB</t>
  </si>
  <si>
    <t>L1EK</t>
  </si>
  <si>
    <t>L2EK</t>
  </si>
  <si>
    <t>L1EL</t>
  </si>
  <si>
    <t>L2EL</t>
  </si>
  <si>
    <t>L1ER</t>
  </si>
  <si>
    <t>L2ER</t>
  </si>
  <si>
    <t>L1EW</t>
  </si>
  <si>
    <t>L2EW</t>
  </si>
  <si>
    <t>S1CB</t>
  </si>
  <si>
    <t>S2CB</t>
  </si>
  <si>
    <t>S1CK</t>
  </si>
  <si>
    <t>S2CK</t>
  </si>
  <si>
    <t>S1CL</t>
  </si>
  <si>
    <t>S2CL</t>
  </si>
  <si>
    <t>S1CR</t>
  </si>
  <si>
    <t>S2CR</t>
  </si>
  <si>
    <t>S1CW</t>
  </si>
  <si>
    <t>S2CW</t>
  </si>
  <si>
    <t>S1EB</t>
  </si>
  <si>
    <t>S2EB</t>
  </si>
  <si>
    <t>S1EK</t>
  </si>
  <si>
    <t>S2EK</t>
  </si>
  <si>
    <t>S1EL</t>
  </si>
  <si>
    <t>S2EL</t>
  </si>
  <si>
    <t>S1ER</t>
  </si>
  <si>
    <t>S2ER</t>
  </si>
  <si>
    <t>S1EW</t>
  </si>
  <si>
    <t>S2EW</t>
  </si>
  <si>
    <t>番号</t>
    <rPh sb="0" eb="2">
      <t>バンゴウ</t>
    </rPh>
    <phoneticPr fontId="23"/>
  </si>
  <si>
    <t>図　　番</t>
    <rPh sb="0" eb="1">
      <t>ズメン</t>
    </rPh>
    <rPh sb="3" eb="4">
      <t>バンゴウ</t>
    </rPh>
    <phoneticPr fontId="23"/>
  </si>
  <si>
    <t>部　　　番</t>
    <rPh sb="0" eb="1">
      <t>ブヒン</t>
    </rPh>
    <rPh sb="4" eb="5">
      <t>バンゴウ</t>
    </rPh>
    <phoneticPr fontId="23"/>
  </si>
  <si>
    <t>名称</t>
    <rPh sb="0" eb="2">
      <t>メイショウ</t>
    </rPh>
    <phoneticPr fontId="3"/>
  </si>
  <si>
    <t>個数</t>
    <rPh sb="0" eb="2">
      <t>コスウ</t>
    </rPh>
    <phoneticPr fontId="23"/>
  </si>
  <si>
    <t>備考</t>
    <rPh sb="0" eb="2">
      <t>ビコウ</t>
    </rPh>
    <phoneticPr fontId="23"/>
  </si>
  <si>
    <t>形名</t>
    <rPh sb="0" eb="1">
      <t>カタ</t>
    </rPh>
    <rPh sb="1" eb="2">
      <t>メイ</t>
    </rPh>
    <phoneticPr fontId="23"/>
  </si>
  <si>
    <t>S</t>
    <phoneticPr fontId="23"/>
  </si>
  <si>
    <t>色</t>
    <rPh sb="0" eb="1">
      <t>イロ</t>
    </rPh>
    <phoneticPr fontId="23"/>
  </si>
  <si>
    <t>カラープレート　S2V-L①②</t>
    <phoneticPr fontId="3"/>
  </si>
  <si>
    <t>L1D</t>
  </si>
  <si>
    <t>L1G</t>
  </si>
  <si>
    <t>L1R</t>
  </si>
  <si>
    <t>L1W</t>
  </si>
  <si>
    <t>L1Y</t>
  </si>
  <si>
    <t>MPB-53094</t>
    <phoneticPr fontId="3"/>
  </si>
  <si>
    <t>カラープレート全面照光</t>
    <rPh sb="7" eb="9">
      <t>ゼンメン</t>
    </rPh>
    <rPh sb="9" eb="11">
      <t>ショウコウ</t>
    </rPh>
    <phoneticPr fontId="3"/>
  </si>
  <si>
    <t>MPB-53091</t>
    <phoneticPr fontId="3"/>
  </si>
  <si>
    <t>MPB-53092</t>
    <phoneticPr fontId="3"/>
  </si>
  <si>
    <t>MPB-53093</t>
    <phoneticPr fontId="3"/>
  </si>
  <si>
    <t>MPB-53161</t>
    <phoneticPr fontId="3"/>
  </si>
  <si>
    <t>L2D</t>
  </si>
  <si>
    <t>L2G</t>
  </si>
  <si>
    <t>L2R</t>
  </si>
  <si>
    <t>L2W</t>
  </si>
  <si>
    <t>L2Y</t>
  </si>
  <si>
    <t>L3D</t>
  </si>
  <si>
    <t>L3G</t>
  </si>
  <si>
    <t>L3R</t>
  </si>
  <si>
    <t>L3W</t>
  </si>
  <si>
    <t>L3Y</t>
  </si>
  <si>
    <t>L4G</t>
    <phoneticPr fontId="3"/>
  </si>
  <si>
    <t>L4R</t>
    <phoneticPr fontId="3"/>
  </si>
  <si>
    <t>L4W</t>
    <phoneticPr fontId="3"/>
  </si>
  <si>
    <t>L4Y</t>
    <phoneticPr fontId="3"/>
  </si>
  <si>
    <t>カラープレート</t>
    <phoneticPr fontId="3"/>
  </si>
  <si>
    <t>L4D</t>
    <phoneticPr fontId="3"/>
  </si>
  <si>
    <t>MPB-53095</t>
    <phoneticPr fontId="3"/>
  </si>
  <si>
    <t>MPB-53096</t>
  </si>
  <si>
    <t>MPB-53097</t>
  </si>
  <si>
    <t>MPB-53098</t>
  </si>
  <si>
    <t>MPB-53099</t>
  </si>
  <si>
    <t>カラープレート</t>
    <phoneticPr fontId="3"/>
  </si>
  <si>
    <t>MPB-53164</t>
    <phoneticPr fontId="3"/>
  </si>
  <si>
    <t>MPB-53100</t>
  </si>
  <si>
    <t>MPB-53101</t>
  </si>
  <si>
    <t>MPB-53102</t>
  </si>
  <si>
    <t>MPB-53103</t>
  </si>
  <si>
    <t>MPB-53104</t>
  </si>
  <si>
    <t>MPB-53105</t>
  </si>
  <si>
    <t>MPB-53106</t>
  </si>
  <si>
    <t>MPB-53167</t>
    <phoneticPr fontId="3"/>
  </si>
  <si>
    <t>MPB-53170</t>
    <phoneticPr fontId="3"/>
  </si>
  <si>
    <t>①②</t>
    <phoneticPr fontId="3"/>
  </si>
  <si>
    <t>全面 橙</t>
    <rPh sb="0" eb="2">
      <t>ゼンメン</t>
    </rPh>
    <rPh sb="3" eb="4">
      <t>ダイダイ</t>
    </rPh>
    <phoneticPr fontId="3"/>
  </si>
  <si>
    <t>全面 緑</t>
    <rPh sb="3" eb="4">
      <t>ミドリ</t>
    </rPh>
    <phoneticPr fontId="3"/>
  </si>
  <si>
    <t>全面 赤</t>
    <rPh sb="3" eb="4">
      <t>アカ</t>
    </rPh>
    <phoneticPr fontId="3"/>
  </si>
  <si>
    <t>全面 乳白</t>
    <rPh sb="3" eb="4">
      <t>ニュウ</t>
    </rPh>
    <rPh sb="4" eb="5">
      <t>ハク</t>
    </rPh>
    <phoneticPr fontId="3"/>
  </si>
  <si>
    <t>全面 黄</t>
    <rPh sb="3" eb="4">
      <t>キ</t>
    </rPh>
    <phoneticPr fontId="3"/>
  </si>
  <si>
    <t>長軸2分割 橙</t>
    <rPh sb="0" eb="2">
      <t>チョウジク</t>
    </rPh>
    <rPh sb="3" eb="5">
      <t>ブンカツ</t>
    </rPh>
    <rPh sb="6" eb="7">
      <t>ダイダイ</t>
    </rPh>
    <phoneticPr fontId="3"/>
  </si>
  <si>
    <t>長軸2分割 緑</t>
    <rPh sb="6" eb="7">
      <t>ミドリ</t>
    </rPh>
    <phoneticPr fontId="3"/>
  </si>
  <si>
    <t>長軸2分割 赤</t>
    <rPh sb="6" eb="7">
      <t>アカ</t>
    </rPh>
    <phoneticPr fontId="3"/>
  </si>
  <si>
    <t>長軸2分割 乳白</t>
    <rPh sb="6" eb="7">
      <t>ニュウ</t>
    </rPh>
    <rPh sb="7" eb="8">
      <t>ハク</t>
    </rPh>
    <phoneticPr fontId="3"/>
  </si>
  <si>
    <t>長軸2分割 黄</t>
    <rPh sb="6" eb="7">
      <t>キ</t>
    </rPh>
    <phoneticPr fontId="3"/>
  </si>
  <si>
    <t>短軸2分割 橙</t>
    <rPh sb="0" eb="2">
      <t>タンジク</t>
    </rPh>
    <rPh sb="3" eb="5">
      <t>ブンカツ</t>
    </rPh>
    <rPh sb="6" eb="7">
      <t>ダイダイ</t>
    </rPh>
    <phoneticPr fontId="3"/>
  </si>
  <si>
    <t>短軸2分割 緑</t>
    <rPh sb="0" eb="1">
      <t>タン</t>
    </rPh>
    <rPh sb="6" eb="7">
      <t>ミドリ</t>
    </rPh>
    <phoneticPr fontId="3"/>
  </si>
  <si>
    <t>短軸2分割 赤</t>
    <rPh sb="0" eb="1">
      <t>タン</t>
    </rPh>
    <rPh sb="6" eb="7">
      <t>アカ</t>
    </rPh>
    <phoneticPr fontId="3"/>
  </si>
  <si>
    <t>短軸2分割 乳白</t>
    <rPh sb="0" eb="1">
      <t>タン</t>
    </rPh>
    <rPh sb="6" eb="7">
      <t>ニュウ</t>
    </rPh>
    <rPh sb="7" eb="8">
      <t>ハク</t>
    </rPh>
    <phoneticPr fontId="3"/>
  </si>
  <si>
    <t>短軸2分割 黄</t>
    <rPh sb="0" eb="1">
      <t>タン</t>
    </rPh>
    <rPh sb="6" eb="7">
      <t>キ</t>
    </rPh>
    <phoneticPr fontId="3"/>
  </si>
  <si>
    <t>4分割 橙</t>
    <rPh sb="1" eb="3">
      <t>ブンカツ</t>
    </rPh>
    <rPh sb="4" eb="5">
      <t>ダイダイ</t>
    </rPh>
    <phoneticPr fontId="3"/>
  </si>
  <si>
    <t>4分割 緑</t>
    <rPh sb="4" eb="5">
      <t>ミドリ</t>
    </rPh>
    <phoneticPr fontId="3"/>
  </si>
  <si>
    <t>4分割 赤</t>
    <rPh sb="4" eb="5">
      <t>アカ</t>
    </rPh>
    <phoneticPr fontId="3"/>
  </si>
  <si>
    <t>4分割 乳白</t>
    <rPh sb="4" eb="5">
      <t>ニュウ</t>
    </rPh>
    <rPh sb="5" eb="6">
      <t>ハク</t>
    </rPh>
    <phoneticPr fontId="3"/>
  </si>
  <si>
    <t>4分割 黄</t>
    <rPh sb="4" eb="5">
      <t>キ</t>
    </rPh>
    <phoneticPr fontId="3"/>
  </si>
  <si>
    <t>ボタン</t>
  </si>
  <si>
    <t>ボタン</t>
    <phoneticPr fontId="3"/>
  </si>
  <si>
    <t>JPB-12311</t>
    <phoneticPr fontId="3"/>
  </si>
  <si>
    <t>MPB-53156</t>
    <phoneticPr fontId="3"/>
  </si>
  <si>
    <t>81513289-001</t>
    <phoneticPr fontId="3"/>
  </si>
  <si>
    <t>ガード</t>
  </si>
  <si>
    <t>ガード</t>
    <phoneticPr fontId="3"/>
  </si>
  <si>
    <t>81502830-001</t>
    <phoneticPr fontId="3"/>
  </si>
  <si>
    <t>81502830-002</t>
  </si>
  <si>
    <t>シャフト</t>
    <phoneticPr fontId="3"/>
  </si>
  <si>
    <t>仕切・ﾍﾞｰｽ・ｽﾄｯﾊﾟｰ：S2V①-J</t>
    <phoneticPr fontId="3"/>
  </si>
  <si>
    <t>MPB-53084</t>
    <phoneticPr fontId="3"/>
  </si>
  <si>
    <t>MPB-53121</t>
    <phoneticPr fontId="3"/>
  </si>
  <si>
    <t>MPB-53122</t>
    <phoneticPr fontId="3"/>
  </si>
  <si>
    <t>MPB-53123</t>
  </si>
  <si>
    <t>仕切板</t>
    <rPh sb="0" eb="2">
      <t>シキ</t>
    </rPh>
    <rPh sb="2" eb="3">
      <t>イタ</t>
    </rPh>
    <phoneticPr fontId="3"/>
  </si>
  <si>
    <t>MPB-53083</t>
    <phoneticPr fontId="3"/>
  </si>
  <si>
    <t>81505364-001</t>
    <phoneticPr fontId="3"/>
  </si>
  <si>
    <t>81505943-001</t>
    <phoneticPr fontId="3"/>
  </si>
  <si>
    <t>ストッパー</t>
    <phoneticPr fontId="3"/>
  </si>
  <si>
    <t>ベース</t>
    <phoneticPr fontId="3"/>
  </si>
  <si>
    <t>キャップ・彫刻板：S2V①-J</t>
    <rPh sb="5" eb="7">
      <t>チョウコク</t>
    </rPh>
    <rPh sb="7" eb="8">
      <t>イタ</t>
    </rPh>
    <phoneticPr fontId="3"/>
  </si>
  <si>
    <t>透明彫刻板</t>
    <rPh sb="0" eb="2">
      <t>トウメイ</t>
    </rPh>
    <rPh sb="2" eb="4">
      <t>チョウコク</t>
    </rPh>
    <rPh sb="4" eb="5">
      <t>イタ</t>
    </rPh>
    <phoneticPr fontId="3"/>
  </si>
  <si>
    <t>デザインＢキャップ</t>
    <phoneticPr fontId="3"/>
  </si>
  <si>
    <t>デザインＡキャップ</t>
    <phoneticPr fontId="3"/>
  </si>
  <si>
    <t>JPB-10869</t>
    <phoneticPr fontId="3"/>
  </si>
  <si>
    <t>プレート</t>
    <phoneticPr fontId="3"/>
  </si>
  <si>
    <t>JPB-10867</t>
    <phoneticPr fontId="3"/>
  </si>
  <si>
    <t>　ボタン</t>
    <phoneticPr fontId="3"/>
  </si>
  <si>
    <t>S2D-41SGA</t>
    <phoneticPr fontId="3"/>
  </si>
  <si>
    <t>S2C-L1A24A-AC</t>
    <phoneticPr fontId="3"/>
  </si>
  <si>
    <t>S2C-L1A24B-AC</t>
    <phoneticPr fontId="3"/>
  </si>
  <si>
    <t>S2C-L1B24A-AC</t>
    <phoneticPr fontId="3"/>
  </si>
  <si>
    <t>S2C-L1B24B-AC</t>
    <phoneticPr fontId="3"/>
  </si>
  <si>
    <t>S2C-L1C24A-AC</t>
    <phoneticPr fontId="3"/>
  </si>
  <si>
    <t>S2C-L1C24B-AC</t>
    <phoneticPr fontId="3"/>
  </si>
  <si>
    <t>S2C-L2A24A-AC</t>
    <phoneticPr fontId="3"/>
  </si>
  <si>
    <t>S2C-L2A24B-AC</t>
    <phoneticPr fontId="3"/>
  </si>
  <si>
    <t>S2C-L2B24A-AC</t>
    <phoneticPr fontId="3"/>
  </si>
  <si>
    <t>S2C-L2C24A-AC</t>
    <phoneticPr fontId="3"/>
  </si>
  <si>
    <t>S2C-L3A24B-AC</t>
    <phoneticPr fontId="3"/>
  </si>
  <si>
    <t>S2C-L3B24B-AC</t>
    <phoneticPr fontId="3"/>
  </si>
  <si>
    <t>ホールドコイル 定格電圧 DC28V</t>
    <rPh sb="8" eb="10">
      <t>テイカク</t>
    </rPh>
    <rPh sb="10" eb="12">
      <t>デンアツ</t>
    </rPh>
    <phoneticPr fontId="3"/>
  </si>
  <si>
    <t>ホールドコイル 定格電圧 DC48V</t>
    <rPh sb="8" eb="10">
      <t>テイカク</t>
    </rPh>
    <rPh sb="10" eb="12">
      <t>デンアツ</t>
    </rPh>
    <phoneticPr fontId="3"/>
  </si>
  <si>
    <t>SWユニット モーメンタリ 1×SPDT 銀</t>
    <rPh sb="21" eb="22">
      <t>ギン</t>
    </rPh>
    <phoneticPr fontId="3"/>
  </si>
  <si>
    <t>SWユニット 軽動作モーメンタリ 2×SPDT 銀</t>
    <rPh sb="7" eb="8">
      <t>ケイ</t>
    </rPh>
    <rPh sb="8" eb="10">
      <t>ドウサ</t>
    </rPh>
    <rPh sb="24" eb="25">
      <t>ギン</t>
    </rPh>
    <phoneticPr fontId="3"/>
  </si>
  <si>
    <t>SWユニット モーメンタリ 2×SPDT 銀</t>
    <rPh sb="21" eb="22">
      <t>ギン</t>
    </rPh>
    <phoneticPr fontId="3"/>
  </si>
  <si>
    <t>SWユニット 軽動作モーメンタリ 4×SPDT 銀</t>
    <rPh sb="7" eb="8">
      <t>ケイ</t>
    </rPh>
    <rPh sb="8" eb="10">
      <t>ドウサ</t>
    </rPh>
    <rPh sb="24" eb="25">
      <t>ギン</t>
    </rPh>
    <phoneticPr fontId="3"/>
  </si>
  <si>
    <t>SWユニット モーメンタリ 4×SPDT 銀</t>
    <rPh sb="21" eb="22">
      <t>ギン</t>
    </rPh>
    <phoneticPr fontId="3"/>
  </si>
  <si>
    <t>SWユニット オルタネイト 1×SPDT 銀</t>
    <rPh sb="21" eb="22">
      <t>ギン</t>
    </rPh>
    <phoneticPr fontId="3"/>
  </si>
  <si>
    <t>SWユニット オルタネイト 2×SPDT 銀</t>
    <rPh sb="21" eb="22">
      <t>ギン</t>
    </rPh>
    <phoneticPr fontId="3"/>
  </si>
  <si>
    <t>SWユニット オルタネイト 4×SPDT 銀</t>
    <rPh sb="21" eb="22">
      <t>ギン</t>
    </rPh>
    <phoneticPr fontId="3"/>
  </si>
  <si>
    <t>SWユニット モーメンタリオルタネイト 2×SPDT 銀</t>
    <rPh sb="27" eb="28">
      <t>ギン</t>
    </rPh>
    <phoneticPr fontId="3"/>
  </si>
  <si>
    <t>SWユニット モーメンタリオルタネイト 4×SPDT 銀</t>
    <rPh sb="27" eb="28">
      <t>ギン</t>
    </rPh>
    <phoneticPr fontId="3"/>
  </si>
  <si>
    <t>SWユニット モーメンタリ 1×SPDT 金</t>
    <rPh sb="21" eb="22">
      <t>キン</t>
    </rPh>
    <phoneticPr fontId="3"/>
  </si>
  <si>
    <t>SWユニット 軽動作モーメンタリ 2×SPDT 金</t>
    <rPh sb="7" eb="8">
      <t>ケイ</t>
    </rPh>
    <rPh sb="8" eb="10">
      <t>ドウサ</t>
    </rPh>
    <rPh sb="24" eb="25">
      <t>キン</t>
    </rPh>
    <phoneticPr fontId="3"/>
  </si>
  <si>
    <t>SWユニット モーメンタリ 2×SPDT 金</t>
    <rPh sb="21" eb="22">
      <t>キン</t>
    </rPh>
    <phoneticPr fontId="3"/>
  </si>
  <si>
    <t>SWユニット 軽動作モーメンタリ 4×SPDT 金</t>
    <rPh sb="7" eb="8">
      <t>ケイ</t>
    </rPh>
    <rPh sb="8" eb="10">
      <t>ドウサ</t>
    </rPh>
    <rPh sb="24" eb="25">
      <t>キン</t>
    </rPh>
    <phoneticPr fontId="3"/>
  </si>
  <si>
    <t>SWユニット モーメンタリ 4×SPDT 金</t>
    <rPh sb="21" eb="22">
      <t>キン</t>
    </rPh>
    <phoneticPr fontId="3"/>
  </si>
  <si>
    <t>SWユニット オルタネイト 2×SPDT 金</t>
    <rPh sb="21" eb="22">
      <t>キン</t>
    </rPh>
    <phoneticPr fontId="3"/>
  </si>
  <si>
    <t>SWユニット オルタネイト 4×SPDT 金</t>
    <rPh sb="21" eb="22">
      <t>キン</t>
    </rPh>
    <phoneticPr fontId="3"/>
  </si>
  <si>
    <t>SW本体 ショートバリア 全面照光 DC24V</t>
    <rPh sb="2" eb="4">
      <t>ホンタイ</t>
    </rPh>
    <rPh sb="13" eb="15">
      <t>ゼンメン</t>
    </rPh>
    <rPh sb="15" eb="16">
      <t>ショウ</t>
    </rPh>
    <rPh sb="16" eb="17">
      <t>コウ</t>
    </rPh>
    <phoneticPr fontId="3"/>
  </si>
  <si>
    <t>SW本体 ショートバリア 全面照光 DC5/12V</t>
    <rPh sb="2" eb="4">
      <t>ホンタイ</t>
    </rPh>
    <phoneticPr fontId="3"/>
  </si>
  <si>
    <t>SW本体 ショートバリア 長軸/短軸2分割 DC5/12V</t>
    <rPh sb="2" eb="4">
      <t>ホンタイ</t>
    </rPh>
    <rPh sb="13" eb="15">
      <t>チョウジク</t>
    </rPh>
    <rPh sb="16" eb="18">
      <t>タンジク</t>
    </rPh>
    <rPh sb="19" eb="21">
      <t>ブンカツ</t>
    </rPh>
    <phoneticPr fontId="3"/>
  </si>
  <si>
    <t>SW本体 ショートバリア 長軸/短軸2分割 DC24V</t>
    <rPh sb="2" eb="4">
      <t>ホンタイ</t>
    </rPh>
    <rPh sb="13" eb="15">
      <t>チョウジク</t>
    </rPh>
    <rPh sb="16" eb="18">
      <t>タンジク</t>
    </rPh>
    <rPh sb="19" eb="21">
      <t>ブンカツ</t>
    </rPh>
    <phoneticPr fontId="3"/>
  </si>
  <si>
    <t>SW本体 ショートバリア 長軸/短軸3分割 4分割 2色全面 DC5/12V</t>
    <rPh sb="2" eb="4">
      <t>ホンタイ</t>
    </rPh>
    <rPh sb="13" eb="15">
      <t>チョウジク</t>
    </rPh>
    <rPh sb="16" eb="18">
      <t>タンジク</t>
    </rPh>
    <rPh sb="19" eb="21">
      <t>ブンカツ</t>
    </rPh>
    <rPh sb="23" eb="25">
      <t>ブンカツ</t>
    </rPh>
    <rPh sb="27" eb="28">
      <t>ショク</t>
    </rPh>
    <rPh sb="28" eb="30">
      <t>ゼンメン</t>
    </rPh>
    <phoneticPr fontId="3"/>
  </si>
  <si>
    <t>SW本体 ショートバリア 長軸/短軸3分割 4分割 2色全面 DC24V</t>
    <rPh sb="2" eb="4">
      <t>ホンタイ</t>
    </rPh>
    <rPh sb="13" eb="15">
      <t>チョウジク</t>
    </rPh>
    <rPh sb="16" eb="18">
      <t>タンジク</t>
    </rPh>
    <rPh sb="19" eb="21">
      <t>ブンカツ</t>
    </rPh>
    <rPh sb="23" eb="25">
      <t>ブンカツ</t>
    </rPh>
    <rPh sb="27" eb="28">
      <t>ショク</t>
    </rPh>
    <rPh sb="28" eb="30">
      <t>ゼンメン</t>
    </rPh>
    <phoneticPr fontId="3"/>
  </si>
  <si>
    <t>SW本体 ロングバリア 全面照光 DC24V</t>
    <rPh sb="2" eb="4">
      <t>ホンタイ</t>
    </rPh>
    <rPh sb="12" eb="14">
      <t>ゼンメン</t>
    </rPh>
    <rPh sb="14" eb="15">
      <t>ショウ</t>
    </rPh>
    <rPh sb="15" eb="16">
      <t>コウ</t>
    </rPh>
    <phoneticPr fontId="3"/>
  </si>
  <si>
    <t>SW本体 ロングバリア 全面照光 DC5/12V</t>
    <rPh sb="2" eb="4">
      <t>ホンタイ</t>
    </rPh>
    <phoneticPr fontId="3"/>
  </si>
  <si>
    <t>SW本体 ロングバリア 長軸/短軸2分割 DC5/12V</t>
    <rPh sb="2" eb="4">
      <t>ホンタイ</t>
    </rPh>
    <rPh sb="12" eb="14">
      <t>チョウジク</t>
    </rPh>
    <rPh sb="15" eb="17">
      <t>タンジク</t>
    </rPh>
    <rPh sb="18" eb="20">
      <t>ブンカツ</t>
    </rPh>
    <phoneticPr fontId="3"/>
  </si>
  <si>
    <t>SW本体 ロングバリア 長軸/短軸2分割 DC24V</t>
    <rPh sb="2" eb="4">
      <t>ホンタイ</t>
    </rPh>
    <rPh sb="12" eb="14">
      <t>チョウジク</t>
    </rPh>
    <rPh sb="15" eb="17">
      <t>タンジク</t>
    </rPh>
    <rPh sb="18" eb="20">
      <t>ブンカツ</t>
    </rPh>
    <phoneticPr fontId="3"/>
  </si>
  <si>
    <t>SW本体 ロングバリア 長軸/短軸3分割 4分割 2色全面 DC24V</t>
    <rPh sb="2" eb="4">
      <t>ホンタイ</t>
    </rPh>
    <rPh sb="12" eb="14">
      <t>チョウジク</t>
    </rPh>
    <rPh sb="15" eb="17">
      <t>タンジク</t>
    </rPh>
    <rPh sb="18" eb="20">
      <t>ブンカツ</t>
    </rPh>
    <rPh sb="22" eb="24">
      <t>ブンカツ</t>
    </rPh>
    <rPh sb="26" eb="27">
      <t>ショク</t>
    </rPh>
    <rPh sb="27" eb="29">
      <t>ゼンメン</t>
    </rPh>
    <phoneticPr fontId="3"/>
  </si>
  <si>
    <t>SW本体 ロングフランジ 全面照光 DC24V</t>
    <rPh sb="2" eb="4">
      <t>ホンタイ</t>
    </rPh>
    <rPh sb="13" eb="15">
      <t>ゼンメン</t>
    </rPh>
    <rPh sb="15" eb="16">
      <t>ショウ</t>
    </rPh>
    <rPh sb="16" eb="17">
      <t>コウ</t>
    </rPh>
    <phoneticPr fontId="3"/>
  </si>
  <si>
    <t>SW本体 ロングフランジ 長軸/短軸2分割 DC24V</t>
    <rPh sb="2" eb="4">
      <t>ホンタイ</t>
    </rPh>
    <rPh sb="13" eb="15">
      <t>チョウジク</t>
    </rPh>
    <rPh sb="16" eb="18">
      <t>タンジク</t>
    </rPh>
    <rPh sb="19" eb="21">
      <t>ブンカツ</t>
    </rPh>
    <phoneticPr fontId="3"/>
  </si>
  <si>
    <t>SW本体 ショートフランジ 全面照光 DC24V</t>
    <rPh sb="2" eb="4">
      <t>ホンタイ</t>
    </rPh>
    <rPh sb="14" eb="16">
      <t>ゼンメン</t>
    </rPh>
    <rPh sb="16" eb="17">
      <t>ショウ</t>
    </rPh>
    <rPh sb="17" eb="18">
      <t>コウ</t>
    </rPh>
    <phoneticPr fontId="3"/>
  </si>
  <si>
    <t>SW本体 ショートフランジ 長軸/短軸2分割 DC24V</t>
    <rPh sb="2" eb="4">
      <t>ホンタイ</t>
    </rPh>
    <rPh sb="14" eb="16">
      <t>チョウジク</t>
    </rPh>
    <rPh sb="17" eb="19">
      <t>タンジク</t>
    </rPh>
    <rPh sb="20" eb="22">
      <t>ブンカツ</t>
    </rPh>
    <phoneticPr fontId="3"/>
  </si>
  <si>
    <t>SW本体 ショートバリア 全面照光 AC24V Aボタン</t>
    <rPh sb="2" eb="4">
      <t>ホンタイ</t>
    </rPh>
    <rPh sb="13" eb="15">
      <t>ゼンメン</t>
    </rPh>
    <rPh sb="15" eb="16">
      <t>ショウ</t>
    </rPh>
    <rPh sb="16" eb="17">
      <t>コウ</t>
    </rPh>
    <phoneticPr fontId="3"/>
  </si>
  <si>
    <t>SW本体 ショートバリア 全面照光 AC24V Bボタン</t>
    <rPh sb="2" eb="4">
      <t>ホンタイ</t>
    </rPh>
    <rPh sb="13" eb="15">
      <t>ゼンメン</t>
    </rPh>
    <rPh sb="15" eb="16">
      <t>ショウ</t>
    </rPh>
    <rPh sb="16" eb="17">
      <t>コウ</t>
    </rPh>
    <phoneticPr fontId="3"/>
  </si>
  <si>
    <t>SW本体 ショートバリア 長軸2分割 AC24V Aボタン</t>
    <rPh sb="2" eb="4">
      <t>ホンタイ</t>
    </rPh>
    <rPh sb="13" eb="15">
      <t>チョウジク</t>
    </rPh>
    <rPh sb="16" eb="18">
      <t>ブンカツ</t>
    </rPh>
    <phoneticPr fontId="3"/>
  </si>
  <si>
    <t>SW本体 ショートバリア 長軸2分割 AC24V Bボタン</t>
    <rPh sb="2" eb="4">
      <t>ホンタイ</t>
    </rPh>
    <rPh sb="13" eb="15">
      <t>チョウジク</t>
    </rPh>
    <rPh sb="16" eb="18">
      <t>ブンカツ</t>
    </rPh>
    <phoneticPr fontId="3"/>
  </si>
  <si>
    <t>SW本体 ショートバリア 短軸2分割 AC24V Aボタン</t>
    <rPh sb="2" eb="4">
      <t>ホンタイ</t>
    </rPh>
    <rPh sb="13" eb="15">
      <t>タンジク</t>
    </rPh>
    <rPh sb="16" eb="18">
      <t>ブンカツ</t>
    </rPh>
    <phoneticPr fontId="3"/>
  </si>
  <si>
    <t>SW本体 ショートバリア 短軸2分割 AC24V Bボタン</t>
    <rPh sb="2" eb="4">
      <t>ホンタイ</t>
    </rPh>
    <rPh sb="13" eb="15">
      <t>タンジク</t>
    </rPh>
    <rPh sb="16" eb="18">
      <t>ブンカツ</t>
    </rPh>
    <phoneticPr fontId="3"/>
  </si>
  <si>
    <t>SW本体 ロングバリア 全面照光 AC24V Aボタン</t>
    <rPh sb="2" eb="4">
      <t>ホンタイ</t>
    </rPh>
    <rPh sb="12" eb="14">
      <t>ゼンメン</t>
    </rPh>
    <rPh sb="14" eb="15">
      <t>ショウ</t>
    </rPh>
    <rPh sb="15" eb="16">
      <t>コウ</t>
    </rPh>
    <phoneticPr fontId="3"/>
  </si>
  <si>
    <t>SW本体 ロングバリア 全面照光 AC24V Bボタン</t>
    <rPh sb="2" eb="4">
      <t>ホンタイ</t>
    </rPh>
    <rPh sb="12" eb="14">
      <t>ゼンメン</t>
    </rPh>
    <rPh sb="14" eb="15">
      <t>ショウ</t>
    </rPh>
    <rPh sb="15" eb="16">
      <t>コウ</t>
    </rPh>
    <phoneticPr fontId="3"/>
  </si>
  <si>
    <t>SW本体 ロングバリア 長軸2分割 AC24V Aボタン</t>
    <rPh sb="2" eb="4">
      <t>ホンタイ</t>
    </rPh>
    <rPh sb="12" eb="14">
      <t>チョウジク</t>
    </rPh>
    <rPh sb="15" eb="17">
      <t>ブンカツ</t>
    </rPh>
    <phoneticPr fontId="3"/>
  </si>
  <si>
    <t>SW本体 ロングバリア 短軸2分割 AC24V Aボタン</t>
    <rPh sb="2" eb="4">
      <t>ホンタイ</t>
    </rPh>
    <rPh sb="12" eb="14">
      <t>タンジク</t>
    </rPh>
    <rPh sb="15" eb="17">
      <t>ブンカツ</t>
    </rPh>
    <phoneticPr fontId="3"/>
  </si>
  <si>
    <t>SW本体 ロングフランジ 全面照光 AC24V Bボタン</t>
    <rPh sb="2" eb="4">
      <t>ホンタイ</t>
    </rPh>
    <rPh sb="13" eb="15">
      <t>ゼンメン</t>
    </rPh>
    <rPh sb="15" eb="16">
      <t>ショウ</t>
    </rPh>
    <rPh sb="16" eb="17">
      <t>コウ</t>
    </rPh>
    <phoneticPr fontId="3"/>
  </si>
  <si>
    <t>SW本体 ロングフランジ 長軸2分割 AC24V Bボタン</t>
    <rPh sb="2" eb="4">
      <t>ホンタイ</t>
    </rPh>
    <rPh sb="13" eb="15">
      <t>チョウジク</t>
    </rPh>
    <rPh sb="16" eb="18">
      <t>ブンカツ</t>
    </rPh>
    <phoneticPr fontId="3"/>
  </si>
  <si>
    <t>表示灯本体 ショートバリア 全面照光 DC24V</t>
    <rPh sb="0" eb="3">
      <t>ヒョウジトウ</t>
    </rPh>
    <rPh sb="3" eb="5">
      <t>ホンタイ</t>
    </rPh>
    <rPh sb="14" eb="16">
      <t>ゼンメン</t>
    </rPh>
    <rPh sb="16" eb="17">
      <t>ショウ</t>
    </rPh>
    <rPh sb="17" eb="18">
      <t>コウ</t>
    </rPh>
    <phoneticPr fontId="3"/>
  </si>
  <si>
    <t>表示灯本体 ショートバリア 全面照光 DC5/12V</t>
    <rPh sb="0" eb="3">
      <t>ヒョウジトウ</t>
    </rPh>
    <rPh sb="3" eb="5">
      <t>ホンタイ</t>
    </rPh>
    <phoneticPr fontId="3"/>
  </si>
  <si>
    <t>表示灯本体 ショートバリア 長軸/短軸2分割 DC5/12V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phoneticPr fontId="3"/>
  </si>
  <si>
    <t>表示灯本体 ショートバリア 長軸/短軸2分割 DC24V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phoneticPr fontId="3"/>
  </si>
  <si>
    <t>表示灯本体 ショートバリア 長軸/短軸3分割 4分割 2色全面 DC5/12V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rPh sb="24" eb="26">
      <t>ブンカツ</t>
    </rPh>
    <rPh sb="28" eb="29">
      <t>ショク</t>
    </rPh>
    <rPh sb="29" eb="31">
      <t>ゼンメン</t>
    </rPh>
    <phoneticPr fontId="3"/>
  </si>
  <si>
    <t>表示灯本体 ショートバリア 長軸/短軸3分割 4分割 2色全面 DC24V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rPh sb="24" eb="26">
      <t>ブンカツ</t>
    </rPh>
    <rPh sb="28" eb="29">
      <t>ショク</t>
    </rPh>
    <rPh sb="29" eb="31">
      <t>ゼンメン</t>
    </rPh>
    <phoneticPr fontId="3"/>
  </si>
  <si>
    <t>表示灯本体 ロングバリア 全面照光 DC24V</t>
    <rPh sb="0" eb="3">
      <t>ヒョウジトウ</t>
    </rPh>
    <rPh sb="3" eb="5">
      <t>ホンタイ</t>
    </rPh>
    <rPh sb="13" eb="15">
      <t>ゼンメン</t>
    </rPh>
    <rPh sb="15" eb="16">
      <t>ショウ</t>
    </rPh>
    <rPh sb="16" eb="17">
      <t>コウ</t>
    </rPh>
    <phoneticPr fontId="3"/>
  </si>
  <si>
    <t>表示灯本体 ロングバリア 全面照光 DC5/12V</t>
    <rPh sb="0" eb="3">
      <t>ヒョウジトウ</t>
    </rPh>
    <rPh sb="3" eb="5">
      <t>ホンタイ</t>
    </rPh>
    <phoneticPr fontId="3"/>
  </si>
  <si>
    <t>表示灯本体 ロングバリア 長軸/短軸2分割 DC5/12V</t>
    <rPh sb="0" eb="3">
      <t>ヒョウジトウ</t>
    </rPh>
    <rPh sb="3" eb="5">
      <t>ホンタイ</t>
    </rPh>
    <rPh sb="13" eb="15">
      <t>チョウジク</t>
    </rPh>
    <rPh sb="16" eb="18">
      <t>タンジク</t>
    </rPh>
    <rPh sb="19" eb="21">
      <t>ブンカツ</t>
    </rPh>
    <phoneticPr fontId="3"/>
  </si>
  <si>
    <t>表示灯本体 ロングバリア 長軸/短軸2分割 DC24V</t>
    <rPh sb="0" eb="3">
      <t>ヒョウジトウ</t>
    </rPh>
    <rPh sb="3" eb="5">
      <t>ホンタイ</t>
    </rPh>
    <rPh sb="13" eb="15">
      <t>チョウジク</t>
    </rPh>
    <rPh sb="16" eb="18">
      <t>タンジク</t>
    </rPh>
    <rPh sb="19" eb="21">
      <t>ブンカツ</t>
    </rPh>
    <phoneticPr fontId="3"/>
  </si>
  <si>
    <t>表示灯本体 ロングバリア 長軸/短軸3分割 4分割 2色全面 DC5/12V</t>
    <rPh sb="0" eb="3">
      <t>ヒョウジトウ</t>
    </rPh>
    <rPh sb="3" eb="5">
      <t>ホンタイ</t>
    </rPh>
    <rPh sb="13" eb="15">
      <t>チョウジク</t>
    </rPh>
    <rPh sb="16" eb="18">
      <t>タンジク</t>
    </rPh>
    <rPh sb="19" eb="21">
      <t>ブンカツ</t>
    </rPh>
    <rPh sb="23" eb="25">
      <t>ブンカツ</t>
    </rPh>
    <rPh sb="27" eb="28">
      <t>ショク</t>
    </rPh>
    <rPh sb="28" eb="30">
      <t>ゼンメン</t>
    </rPh>
    <phoneticPr fontId="3"/>
  </si>
  <si>
    <t>表示灯本体 ロングバリア 長軸/短軸3分割 4分割 2色全面 DC24V</t>
    <rPh sb="0" eb="3">
      <t>ヒョウジトウ</t>
    </rPh>
    <rPh sb="3" eb="5">
      <t>ホンタイ</t>
    </rPh>
    <rPh sb="13" eb="15">
      <t>チョウジク</t>
    </rPh>
    <rPh sb="16" eb="18">
      <t>タンジク</t>
    </rPh>
    <rPh sb="19" eb="21">
      <t>ブンカツ</t>
    </rPh>
    <rPh sb="23" eb="25">
      <t>ブンカツ</t>
    </rPh>
    <rPh sb="27" eb="28">
      <t>ショク</t>
    </rPh>
    <rPh sb="28" eb="30">
      <t>ゼンメン</t>
    </rPh>
    <phoneticPr fontId="3"/>
  </si>
  <si>
    <t>表示灯本体 ロングフランジ 全面照光 DC24V</t>
    <rPh sb="0" eb="3">
      <t>ヒョウジトウ</t>
    </rPh>
    <rPh sb="3" eb="5">
      <t>ホンタイ</t>
    </rPh>
    <rPh sb="14" eb="16">
      <t>ゼンメン</t>
    </rPh>
    <rPh sb="16" eb="17">
      <t>ショウ</t>
    </rPh>
    <rPh sb="17" eb="18">
      <t>コウ</t>
    </rPh>
    <phoneticPr fontId="3"/>
  </si>
  <si>
    <t>表示灯本体 ロングフランジ 全面照光 DC5/12V</t>
    <rPh sb="0" eb="3">
      <t>ヒョウジトウ</t>
    </rPh>
    <rPh sb="3" eb="5">
      <t>ホンタイ</t>
    </rPh>
    <phoneticPr fontId="3"/>
  </si>
  <si>
    <t>表示灯本体 ロングフランジ 長軸/短軸2分割 DC24V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phoneticPr fontId="3"/>
  </si>
  <si>
    <t>表示灯本体 ロングフランジ 長軸/短軸3分割 4分割 2色全面 DC24V</t>
    <rPh sb="0" eb="3">
      <t>ヒョウジトウ</t>
    </rPh>
    <rPh sb="3" eb="5">
      <t>ホンタイ</t>
    </rPh>
    <rPh sb="14" eb="16">
      <t>チョウジク</t>
    </rPh>
    <rPh sb="17" eb="19">
      <t>タンジク</t>
    </rPh>
    <rPh sb="20" eb="22">
      <t>ブンカツ</t>
    </rPh>
    <rPh sb="24" eb="26">
      <t>ブンカツ</t>
    </rPh>
    <rPh sb="28" eb="29">
      <t>ショク</t>
    </rPh>
    <rPh sb="29" eb="31">
      <t>ゼンメン</t>
    </rPh>
    <phoneticPr fontId="3"/>
  </si>
  <si>
    <t>表示灯本体 ショートフランジ 全面照光 DC24V</t>
    <rPh sb="0" eb="3">
      <t>ヒョウジトウ</t>
    </rPh>
    <rPh sb="3" eb="5">
      <t>ホンタイ</t>
    </rPh>
    <rPh sb="15" eb="17">
      <t>ゼンメン</t>
    </rPh>
    <rPh sb="17" eb="18">
      <t>ショウ</t>
    </rPh>
    <rPh sb="18" eb="19">
      <t>コウ</t>
    </rPh>
    <phoneticPr fontId="3"/>
  </si>
  <si>
    <t>表示灯本体 ショートフランジ 全面照光 DC5/12V</t>
    <rPh sb="0" eb="3">
      <t>ヒョウジトウ</t>
    </rPh>
    <rPh sb="3" eb="5">
      <t>ホンタイ</t>
    </rPh>
    <phoneticPr fontId="3"/>
  </si>
  <si>
    <t>表示灯本体 ショートバリア 全面照光 AC24V Aボタン</t>
    <rPh sb="0" eb="3">
      <t>ヒョウジトウ</t>
    </rPh>
    <rPh sb="3" eb="5">
      <t>ホンタイ</t>
    </rPh>
    <rPh sb="14" eb="16">
      <t>ゼンメン</t>
    </rPh>
    <rPh sb="16" eb="17">
      <t>ショウ</t>
    </rPh>
    <rPh sb="17" eb="18">
      <t>コウ</t>
    </rPh>
    <phoneticPr fontId="3"/>
  </si>
  <si>
    <t>表示灯本体 ショートバリア 全面照光 AC24V Bボタン</t>
    <rPh sb="0" eb="3">
      <t>ヒョウジトウ</t>
    </rPh>
    <rPh sb="3" eb="5">
      <t>ホンタイ</t>
    </rPh>
    <rPh sb="14" eb="16">
      <t>ゼンメン</t>
    </rPh>
    <rPh sb="16" eb="17">
      <t>ショウ</t>
    </rPh>
    <rPh sb="17" eb="18">
      <t>コウ</t>
    </rPh>
    <phoneticPr fontId="3"/>
  </si>
  <si>
    <t>表示灯本体 ショートバリア 長軸2分割 AC24V Aボタン</t>
    <rPh sb="0" eb="3">
      <t>ヒョウジトウ</t>
    </rPh>
    <rPh sb="3" eb="5">
      <t>ホンタイ</t>
    </rPh>
    <rPh sb="14" eb="16">
      <t>チョウジク</t>
    </rPh>
    <rPh sb="17" eb="19">
      <t>ブンカツ</t>
    </rPh>
    <phoneticPr fontId="3"/>
  </si>
  <si>
    <t>表示灯本体 ショートバリア 長軸2分割 AC24V Bボタン</t>
    <rPh sb="0" eb="3">
      <t>ヒョウジトウ</t>
    </rPh>
    <rPh sb="3" eb="5">
      <t>ホンタイ</t>
    </rPh>
    <rPh sb="14" eb="16">
      <t>チョウジク</t>
    </rPh>
    <rPh sb="17" eb="19">
      <t>ブンカツ</t>
    </rPh>
    <phoneticPr fontId="3"/>
  </si>
  <si>
    <t>表示灯本体 ショートバリア 短軸2分割 AC24V Aボタン</t>
    <rPh sb="0" eb="3">
      <t>ヒョウジトウ</t>
    </rPh>
    <rPh sb="3" eb="5">
      <t>ホンタイ</t>
    </rPh>
    <rPh sb="14" eb="16">
      <t>タンジク</t>
    </rPh>
    <rPh sb="17" eb="19">
      <t>ブンカツ</t>
    </rPh>
    <phoneticPr fontId="3"/>
  </si>
  <si>
    <t>表示灯本体 ショートバリア 短軸2分割 AC24V Bボタン</t>
    <rPh sb="0" eb="3">
      <t>ヒョウジトウ</t>
    </rPh>
    <rPh sb="3" eb="5">
      <t>ホンタイ</t>
    </rPh>
    <rPh sb="14" eb="16">
      <t>タンジク</t>
    </rPh>
    <rPh sb="17" eb="19">
      <t>ブンカツ</t>
    </rPh>
    <phoneticPr fontId="3"/>
  </si>
  <si>
    <t>表示灯本体 ロングバリア 全面照光 AC24V Aボタン</t>
    <rPh sb="0" eb="3">
      <t>ヒョウジトウ</t>
    </rPh>
    <rPh sb="3" eb="5">
      <t>ホンタイ</t>
    </rPh>
    <rPh sb="13" eb="15">
      <t>ゼンメン</t>
    </rPh>
    <rPh sb="15" eb="16">
      <t>ショウ</t>
    </rPh>
    <rPh sb="16" eb="17">
      <t>コウ</t>
    </rPh>
    <phoneticPr fontId="3"/>
  </si>
  <si>
    <t>表示灯本体 ロングバリア 全面照光 AC24V Bボタン</t>
    <rPh sb="0" eb="3">
      <t>ヒョウジトウ</t>
    </rPh>
    <rPh sb="3" eb="5">
      <t>ホンタイ</t>
    </rPh>
    <rPh sb="13" eb="15">
      <t>ゼンメン</t>
    </rPh>
    <rPh sb="15" eb="16">
      <t>ショウ</t>
    </rPh>
    <rPh sb="16" eb="17">
      <t>コウ</t>
    </rPh>
    <phoneticPr fontId="3"/>
  </si>
  <si>
    <t>表示灯本体 ロングバリア 長軸2分割 AC24V Aボタン</t>
    <rPh sb="0" eb="3">
      <t>ヒョウジトウ</t>
    </rPh>
    <rPh sb="3" eb="5">
      <t>ホンタイ</t>
    </rPh>
    <rPh sb="13" eb="15">
      <t>チョウジク</t>
    </rPh>
    <rPh sb="16" eb="18">
      <t>ブンカツ</t>
    </rPh>
    <phoneticPr fontId="3"/>
  </si>
  <si>
    <t>表示灯本体 ロングフランジ 全面照光 AC24V Bボタン</t>
    <rPh sb="0" eb="3">
      <t>ヒョウジトウ</t>
    </rPh>
    <rPh sb="3" eb="5">
      <t>ホンタイ</t>
    </rPh>
    <rPh sb="14" eb="16">
      <t>ゼンメン</t>
    </rPh>
    <rPh sb="16" eb="17">
      <t>ショウ</t>
    </rPh>
    <rPh sb="17" eb="18">
      <t>コウ</t>
    </rPh>
    <phoneticPr fontId="3"/>
  </si>
  <si>
    <t>表示灯本体 ロングフランジ 長軸2分割 AC24V Bボタン</t>
    <rPh sb="0" eb="3">
      <t>ヒョウジトウ</t>
    </rPh>
    <rPh sb="3" eb="5">
      <t>ホンタイ</t>
    </rPh>
    <rPh sb="14" eb="16">
      <t>チョウジク</t>
    </rPh>
    <rPh sb="17" eb="19">
      <t>ブンカツ</t>
    </rPh>
    <phoneticPr fontId="3"/>
  </si>
  <si>
    <t>ランプホルダー SW用 全面照光 ボタンA用 DC5V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</si>
  <si>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ボタンB用 DC5V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</si>
  <si>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ボタンA用 DC12V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</si>
  <si>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ボタンB用 DC12V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</si>
  <si>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ボタンA用 DC15V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</si>
  <si>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ボタンA用 DC24V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</si>
  <si>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ボタンB用 DC24V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</si>
  <si>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 SW用 全面照光 ボタンA用 DC29V</t>
    <rPh sb="10" eb="11">
      <t>ヨウ</t>
    </rPh>
    <rPh sb="12" eb="14">
      <t>ゼンメン</t>
    </rPh>
    <rPh sb="14" eb="15">
      <t>ショウ</t>
    </rPh>
    <rPh sb="15" eb="16">
      <t>コウ</t>
    </rPh>
    <rPh sb="21" eb="22">
      <t>ヨウ</t>
    </rPh>
    <phoneticPr fontId="3"/>
  </si>
  <si>
    <t>ランプホルダー</t>
  </si>
  <si>
    <t>ランプホルダー SW用 長軸2分割 ボタンA用 DC5V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</si>
  <si>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長軸2分割 ボタンB用 DC5V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</si>
  <si>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長軸2分割 ボタンA用 DC12V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</si>
  <si>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長軸2分割 ボタンB用 DC12V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</si>
  <si>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長軸2分割 ボタンA用 DC24V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</si>
  <si>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長軸2分割 ボタンB用 DC24V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</si>
  <si>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短軸2分割 ボタンA用 DC12V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</si>
  <si>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短軸2分割 ボタンB用 DC12V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</si>
  <si>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短軸2分割 ボタンA用 DC24V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</si>
  <si>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短軸2分割 ボタンB用 DC24V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</si>
  <si>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長軸3分割 ボタンA用 DC5V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</si>
  <si>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長軸3分割 ボタンA用 DC24V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</si>
  <si>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長軸3分割 ボタンB用 DC5V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</si>
  <si>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長軸3分割 ボタンB用 DC12V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</si>
  <si>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長軸3分割 ボタンB用 DC24V</t>
    <rPh sb="10" eb="11">
      <t>ヨウ</t>
    </rPh>
    <rPh sb="12" eb="14">
      <t>チョウジク</t>
    </rPh>
    <rPh sb="15" eb="17">
      <t>ブンカツ</t>
    </rPh>
    <rPh sb="22" eb="23">
      <t>ヨウ</t>
    </rPh>
    <phoneticPr fontId="3"/>
  </si>
  <si>
    <t>ランプホルダー SW用 4分割 ボタンA用 DC5V</t>
    <rPh sb="10" eb="11">
      <t>ヨウ</t>
    </rPh>
    <rPh sb="13" eb="15">
      <t>ブンカツ</t>
    </rPh>
    <rPh sb="20" eb="21">
      <t>ヨウ</t>
    </rPh>
    <phoneticPr fontId="3"/>
  </si>
  <si>
    <t>ランプホルダー SW用 4分割 ボタンB用 DC5V</t>
    <rPh sb="10" eb="11">
      <t>ヨウ</t>
    </rPh>
    <rPh sb="13" eb="15">
      <t>ブンカツ</t>
    </rPh>
    <rPh sb="20" eb="21">
      <t>ヨウ</t>
    </rPh>
    <phoneticPr fontId="3"/>
  </si>
  <si>
    <t>ランプホルダー SW用 4分割 ボタンA用 DC12V</t>
    <rPh sb="10" eb="11">
      <t>ヨウ</t>
    </rPh>
    <rPh sb="13" eb="15">
      <t>ブンカツ</t>
    </rPh>
    <rPh sb="20" eb="21">
      <t>ヨウ</t>
    </rPh>
    <phoneticPr fontId="3"/>
  </si>
  <si>
    <t>ランプホルダー SW用 4分割 ボタンB用 DC12V</t>
    <rPh sb="10" eb="11">
      <t>ヨウ</t>
    </rPh>
    <rPh sb="13" eb="15">
      <t>ブンカツ</t>
    </rPh>
    <rPh sb="20" eb="21">
      <t>ヨウ</t>
    </rPh>
    <phoneticPr fontId="3"/>
  </si>
  <si>
    <t>ランプホルダー SW用 4分割 ボタンB用 DC24V</t>
    <rPh sb="10" eb="11">
      <t>ヨウ</t>
    </rPh>
    <rPh sb="13" eb="15">
      <t>ブンカツ</t>
    </rPh>
    <rPh sb="20" eb="21">
      <t>ヨウ</t>
    </rPh>
    <phoneticPr fontId="3"/>
  </si>
  <si>
    <t>ランプホルダー SW用 2色全面 ボタンA用 DC5V</t>
    <rPh sb="10" eb="11">
      <t>ヨウ</t>
    </rPh>
    <rPh sb="13" eb="14">
      <t>ショク</t>
    </rPh>
    <rPh sb="14" eb="16">
      <t>ゼンメン</t>
    </rPh>
    <rPh sb="21" eb="22">
      <t>ヨウ</t>
    </rPh>
    <phoneticPr fontId="3"/>
  </si>
  <si>
    <t>ランプホルダー SW用 2色全面 ボタンA用 DC12V</t>
    <rPh sb="10" eb="11">
      <t>ヨウ</t>
    </rPh>
    <rPh sb="13" eb="14">
      <t>ショク</t>
    </rPh>
    <rPh sb="14" eb="16">
      <t>ゼンメン</t>
    </rPh>
    <rPh sb="21" eb="22">
      <t>ヨウ</t>
    </rPh>
    <phoneticPr fontId="3"/>
  </si>
  <si>
    <t>ランプホルダー SW用 2色全面 ボタンA用 DC24V</t>
    <rPh sb="10" eb="11">
      <t>ヨウ</t>
    </rPh>
    <rPh sb="13" eb="14">
      <t>ショク</t>
    </rPh>
    <rPh sb="14" eb="16">
      <t>ゼンメン</t>
    </rPh>
    <rPh sb="21" eb="22">
      <t>ヨウ</t>
    </rPh>
    <phoneticPr fontId="3"/>
  </si>
  <si>
    <t>ランプホルダー SW用 2色全面 ボタンB用 DC24V</t>
    <rPh sb="10" eb="11">
      <t>ヨウ</t>
    </rPh>
    <rPh sb="13" eb="14">
      <t>ショク</t>
    </rPh>
    <rPh sb="14" eb="16">
      <t>ゼンメン</t>
    </rPh>
    <rPh sb="21" eb="22">
      <t>ヨウ</t>
    </rPh>
    <phoneticPr fontId="3"/>
  </si>
  <si>
    <t>ランプホルダー SW用 短軸3分割 ボタンA用 DC24V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</si>
  <si>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短軸3分割 ボタンB用 DC24V</t>
    <rPh sb="10" eb="11">
      <t>ヨウ</t>
    </rPh>
    <rPh sb="12" eb="14">
      <t>タンジク</t>
    </rPh>
    <rPh sb="15" eb="17">
      <t>ブンカツ</t>
    </rPh>
    <rPh sb="22" eb="23">
      <t>ヨウ</t>
    </rPh>
    <phoneticPr fontId="3"/>
  </si>
  <si>
    <t>ランプホルダー SW用 4分割 ボタンA用 DC24V</t>
    <rPh sb="10" eb="11">
      <t>ヨウ</t>
    </rPh>
    <rPh sb="13" eb="15">
      <t>ブンカツ</t>
    </rPh>
    <rPh sb="20" eb="21">
      <t>ヨウ</t>
    </rPh>
    <phoneticPr fontId="3"/>
  </si>
  <si>
    <t>ランプホルダー 表示灯用 全面照光 ボタンA用 DC5V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</si>
  <si>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ボタンB用 DC5V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</si>
  <si>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ボタンA用 DC12V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</si>
  <si>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ボタンB用 DC12V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</si>
  <si>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ボタンA用 DC24V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</si>
  <si>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ボタンB用 DC24V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</si>
  <si>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全面照光 ボタンA用 DC29V</t>
    <rPh sb="8" eb="11">
      <t>ヒョウジトウ</t>
    </rPh>
    <rPh sb="11" eb="12">
      <t>ヨウ</t>
    </rPh>
    <rPh sb="13" eb="15">
      <t>ゼンメン</t>
    </rPh>
    <rPh sb="15" eb="16">
      <t>ショウ</t>
    </rPh>
    <rPh sb="16" eb="17">
      <t>コウ</t>
    </rPh>
    <rPh sb="22" eb="23">
      <t>ヨウ</t>
    </rPh>
    <phoneticPr fontId="3"/>
  </si>
  <si>
    <t>ランプホルダー 表示灯用 長軸2分割 ボタンA用 DC5V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</si>
  <si>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長軸2分割 ボタンB用 DC5V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</si>
  <si>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長軸2分割 ボタンA用 DC12V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</si>
  <si>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長軸2分割 ボタンB用 DC12V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</si>
  <si>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長軸2分割 ボタンA用 DC24V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</si>
  <si>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長軸2分割 ボタンB用 DC24V</t>
    <rPh sb="8" eb="11">
      <t>ヒョウジトウ</t>
    </rPh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</si>
  <si>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短軸2分割 ボタンA用 DC5V</t>
    <rPh sb="8" eb="11">
      <t>ヒョウジトウ</t>
    </rPh>
    <rPh sb="11" eb="12">
      <t>ヨウ</t>
    </rPh>
    <rPh sb="13" eb="15">
      <t>タンジク</t>
    </rPh>
    <rPh sb="16" eb="18">
      <t>ブンカツ</t>
    </rPh>
    <rPh sb="23" eb="24">
      <t>ヨウ</t>
    </rPh>
    <phoneticPr fontId="3"/>
  </si>
  <si>
    <t>ランプホルダー 表示灯用 短軸2分割 ボタンA用 DC12V</t>
    <rPh sb="8" eb="11">
      <t>ヒョウジトウ</t>
    </rPh>
    <rPh sb="11" eb="12">
      <t>ヨウ</t>
    </rPh>
    <rPh sb="13" eb="15">
      <t>タンジク</t>
    </rPh>
    <rPh sb="16" eb="18">
      <t>ブンカツ</t>
    </rPh>
    <rPh sb="23" eb="24">
      <t>ヨウ</t>
    </rPh>
    <phoneticPr fontId="3"/>
  </si>
  <si>
    <t>ランプホルダー 表示灯用 短軸2分割 ボタンA用 DC24V</t>
    <rPh sb="11" eb="12">
      <t>ヨウ</t>
    </rPh>
    <rPh sb="13" eb="15">
      <t>タンジク</t>
    </rPh>
    <rPh sb="16" eb="18">
      <t>ブンカツ</t>
    </rPh>
    <rPh sb="23" eb="24">
      <t>ヨウ</t>
    </rPh>
    <phoneticPr fontId="3"/>
  </si>
  <si>
    <t>ランプホルダー 表示灯用 短軸2分割 ボタンB用 DC24V</t>
    <rPh sb="11" eb="12">
      <t>ヨウ</t>
    </rPh>
    <rPh sb="13" eb="15">
      <t>タンジク</t>
    </rPh>
    <rPh sb="16" eb="18">
      <t>ブンカツ</t>
    </rPh>
    <rPh sb="23" eb="24">
      <t>ヨウ</t>
    </rPh>
    <phoneticPr fontId="3"/>
  </si>
  <si>
    <t>ランプホルダー 表示灯用 長軸3分割 ボタンB用 DC5V</t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</si>
  <si>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長軸3分割 ボタンA用 DC24V</t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</si>
  <si>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4分割 ボタンA用 DC5V</t>
    <rPh sb="11" eb="12">
      <t>ヨウ</t>
    </rPh>
    <rPh sb="14" eb="16">
      <t>ブンカツ</t>
    </rPh>
    <rPh sb="21" eb="22">
      <t>ヨウ</t>
    </rPh>
    <phoneticPr fontId="3"/>
  </si>
  <si>
    <t>ランプホルダー 表示灯用 4分割 ボタンB用 DC5V</t>
    <rPh sb="11" eb="12">
      <t>ヨウ</t>
    </rPh>
    <rPh sb="14" eb="16">
      <t>ブンカツ</t>
    </rPh>
    <rPh sb="21" eb="22">
      <t>ヨウ</t>
    </rPh>
    <phoneticPr fontId="3"/>
  </si>
  <si>
    <t>ランプホルダー 表示灯用 4分割 ボタンA用 DC12V</t>
    <rPh sb="11" eb="12">
      <t>ヨウ</t>
    </rPh>
    <rPh sb="14" eb="16">
      <t>ブンカツ</t>
    </rPh>
    <rPh sb="21" eb="22">
      <t>ヨウ</t>
    </rPh>
    <phoneticPr fontId="3"/>
  </si>
  <si>
    <t>ランプホルダー 表示灯用 4分割 ボタンB用 DC12V</t>
    <rPh sb="11" eb="12">
      <t>ヨウ</t>
    </rPh>
    <rPh sb="14" eb="16">
      <t>ブンカツ</t>
    </rPh>
    <rPh sb="21" eb="22">
      <t>ヨウ</t>
    </rPh>
    <phoneticPr fontId="3"/>
  </si>
  <si>
    <t>ランプホルダー 表示灯用 4分割 ボタンA用 DC24V</t>
    <rPh sb="11" eb="12">
      <t>ヨウ</t>
    </rPh>
    <rPh sb="14" eb="16">
      <t>ブンカツ</t>
    </rPh>
    <rPh sb="21" eb="22">
      <t>ヨウ</t>
    </rPh>
    <phoneticPr fontId="3"/>
  </si>
  <si>
    <t>ランプホルダー 表示灯用 2色全面 ボタンB用 DC24V</t>
    <rPh sb="11" eb="12">
      <t>ヨウ</t>
    </rPh>
    <rPh sb="14" eb="15">
      <t>ショク</t>
    </rPh>
    <rPh sb="15" eb="17">
      <t>ゼンメン</t>
    </rPh>
    <rPh sb="22" eb="23">
      <t>ヨウ</t>
    </rPh>
    <phoneticPr fontId="3"/>
  </si>
  <si>
    <t>ランプホルダー 表示灯用 2色全面 ボタンA用 DC24V</t>
    <rPh sb="11" eb="12">
      <t>ヨウ</t>
    </rPh>
    <rPh sb="14" eb="15">
      <t>ショク</t>
    </rPh>
    <rPh sb="15" eb="17">
      <t>ゼンメン</t>
    </rPh>
    <rPh sb="22" eb="23">
      <t>ヨウ</t>
    </rPh>
    <phoneticPr fontId="3"/>
  </si>
  <si>
    <t>ランプホルダー 表示灯用 長軸3分割 ボタンB用 DC24V</t>
    <rPh sb="11" eb="12">
      <t>ヨウ</t>
    </rPh>
    <rPh sb="13" eb="15">
      <t>チョウジク</t>
    </rPh>
    <rPh sb="16" eb="18">
      <t>ブンカツ</t>
    </rPh>
    <rPh sb="23" eb="24">
      <t>ヨウ</t>
    </rPh>
    <phoneticPr fontId="3"/>
  </si>
  <si>
    <t>ランプホルダー 表示灯用 短軸3分割 ボタンB用 DC24V</t>
    <rPh sb="11" eb="12">
      <t>ヨウ</t>
    </rPh>
    <rPh sb="13" eb="15">
      <t>タンジク</t>
    </rPh>
    <rPh sb="16" eb="18">
      <t>ブンカツ</t>
    </rPh>
    <rPh sb="23" eb="24">
      <t>ヨウ</t>
    </rPh>
    <phoneticPr fontId="3"/>
  </si>
  <si>
    <t>ランプホルダー 表示灯用 4分割 ボタンB用 DC24V</t>
    <rPh sb="11" eb="12">
      <t>ヨウ</t>
    </rPh>
    <rPh sb="14" eb="16">
      <t>ブンカツ</t>
    </rPh>
    <rPh sb="21" eb="22">
      <t>ヨウ</t>
    </rPh>
    <phoneticPr fontId="3"/>
  </si>
  <si>
    <t>2C用プランジャストッパー</t>
    <rPh sb="2" eb="3">
      <t>ヨウ</t>
    </rPh>
    <phoneticPr fontId="3"/>
  </si>
  <si>
    <t>ショートバリア 灰 ボタンB用 t=1.6~4.8mm　</t>
  </si>
  <si>
    <t>ベゼル 青 ボタンA用</t>
    <rPh sb="4" eb="5">
      <t>アオ</t>
    </rPh>
    <rPh sb="10" eb="11">
      <t>ヨウ</t>
    </rPh>
    <phoneticPr fontId="3"/>
  </si>
  <si>
    <t>ベゼル 黒 ボタンA用</t>
    <rPh sb="4" eb="5">
      <t>クロ</t>
    </rPh>
    <phoneticPr fontId="3"/>
  </si>
  <si>
    <t>ベゼル 灰 ボタンA用</t>
    <rPh sb="4" eb="5">
      <t>ハイ</t>
    </rPh>
    <phoneticPr fontId="3"/>
  </si>
  <si>
    <t>ベゼル 赤 ボタンA用</t>
    <rPh sb="4" eb="5">
      <t>アカ</t>
    </rPh>
    <phoneticPr fontId="3"/>
  </si>
  <si>
    <t>ベゼル 白 ボタンA用</t>
    <rPh sb="4" eb="5">
      <t>シロ</t>
    </rPh>
    <phoneticPr fontId="3"/>
  </si>
  <si>
    <t>ロングバリア センター　黒 ボタンA用 t=1.6~4.8mm</t>
    <rPh sb="12" eb="13">
      <t>クロ</t>
    </rPh>
    <rPh sb="18" eb="19">
      <t>ヨウ</t>
    </rPh>
    <phoneticPr fontId="3"/>
  </si>
  <si>
    <t>ロングバリア センター　灰 ボタンA用 t=1.6~4.8mm</t>
    <rPh sb="12" eb="13">
      <t>ハイ</t>
    </rPh>
    <rPh sb="18" eb="19">
      <t>ヨウ</t>
    </rPh>
    <phoneticPr fontId="3"/>
  </si>
  <si>
    <t>ロングバリア センター　白 ボタンA用 t=1.6~4.8mm</t>
    <rPh sb="12" eb="13">
      <t>シロ</t>
    </rPh>
    <rPh sb="18" eb="19">
      <t>ヨウ</t>
    </rPh>
    <phoneticPr fontId="3"/>
  </si>
  <si>
    <t>ロングバリア エンド　黒 ボタンA用 t=1.6~4.8mm</t>
    <rPh sb="11" eb="12">
      <t>クロ</t>
    </rPh>
    <rPh sb="17" eb="18">
      <t>ヨウ</t>
    </rPh>
    <phoneticPr fontId="3"/>
  </si>
  <si>
    <t>ロングバリア エンド  灰 ボタンA用 t=1.6~4.8mm</t>
    <rPh sb="12" eb="13">
      <t>ハイ</t>
    </rPh>
    <rPh sb="18" eb="19">
      <t>ヨウ</t>
    </rPh>
    <phoneticPr fontId="3"/>
  </si>
  <si>
    <t>ロングバリア エンド　白 ボタンA用 t=1.6~4.8mm</t>
    <rPh sb="11" eb="12">
      <t>シロ</t>
    </rPh>
    <rPh sb="17" eb="18">
      <t>ヨウ</t>
    </rPh>
    <phoneticPr fontId="3"/>
  </si>
  <si>
    <t>ロングバリア センター　黒 ボタンA用 t=4.8~7.9mm</t>
    <rPh sb="12" eb="13">
      <t>クロ</t>
    </rPh>
    <rPh sb="18" eb="19">
      <t>ヨウ</t>
    </rPh>
    <phoneticPr fontId="3"/>
  </si>
  <si>
    <t>ロングバリア エンド　黒 ボタンA用 t=4.8~7.9mm</t>
    <rPh sb="11" eb="12">
      <t>クロ</t>
    </rPh>
    <rPh sb="17" eb="18">
      <t>ヨウ</t>
    </rPh>
    <phoneticPr fontId="3"/>
  </si>
  <si>
    <t>ショートバリア センター　青 ボタンA用 t=1.6~4.8mm</t>
    <rPh sb="13" eb="14">
      <t>アオ</t>
    </rPh>
    <rPh sb="19" eb="20">
      <t>ヨウ</t>
    </rPh>
    <phoneticPr fontId="3"/>
  </si>
  <si>
    <t>ショートバリア センター　黒 ボタンA用 t=1.6~4.8mm</t>
    <rPh sb="13" eb="14">
      <t>クロ</t>
    </rPh>
    <rPh sb="19" eb="20">
      <t>ヨウ</t>
    </rPh>
    <phoneticPr fontId="3"/>
  </si>
  <si>
    <t>ショートバリア センター　灰 ボタンA用 t=1.6~4.8mm</t>
    <rPh sb="13" eb="14">
      <t>ハイ</t>
    </rPh>
    <rPh sb="19" eb="20">
      <t>ヨウ</t>
    </rPh>
    <phoneticPr fontId="3"/>
  </si>
  <si>
    <t>ショートバリア センター　赤 ボタンA用 t=1.6~4.8mm</t>
    <rPh sb="13" eb="14">
      <t>アカ</t>
    </rPh>
    <rPh sb="19" eb="20">
      <t>ヨウ</t>
    </rPh>
    <phoneticPr fontId="3"/>
  </si>
  <si>
    <t>ショートバリア センター　白 ボタンA用 t=1.6~4.8mm</t>
    <rPh sb="13" eb="14">
      <t>シロ</t>
    </rPh>
    <rPh sb="19" eb="20">
      <t>ヨウ</t>
    </rPh>
    <phoneticPr fontId="3"/>
  </si>
  <si>
    <t>ショートバリア エンド　青 ボタンA用 t=1.6~4.8mm</t>
    <rPh sb="12" eb="13">
      <t>アオ</t>
    </rPh>
    <rPh sb="18" eb="19">
      <t>ヨウ</t>
    </rPh>
    <phoneticPr fontId="3"/>
  </si>
  <si>
    <t>ショートバリア エンド　黒 ボタンA用 t=1.6~4.8mm</t>
    <rPh sb="12" eb="13">
      <t>クロ</t>
    </rPh>
    <rPh sb="18" eb="19">
      <t>ヨウ</t>
    </rPh>
    <phoneticPr fontId="3"/>
  </si>
  <si>
    <t>ショートバリア エンド　灰 ボタンA用 t=1.6~4.8mm</t>
    <rPh sb="12" eb="13">
      <t>ハイ</t>
    </rPh>
    <rPh sb="18" eb="19">
      <t>ヨウ</t>
    </rPh>
    <phoneticPr fontId="3"/>
  </si>
  <si>
    <t>ショートバリア エンド　赤 ボタンA用 t=1.6~4.8mm</t>
    <rPh sb="12" eb="13">
      <t>アカ</t>
    </rPh>
    <rPh sb="18" eb="19">
      <t>ヨウ</t>
    </rPh>
    <phoneticPr fontId="3"/>
  </si>
  <si>
    <t>ショートバリア エンド　白 ボタンA用 t=1.6~4.8mm</t>
    <rPh sb="12" eb="13">
      <t>シロ</t>
    </rPh>
    <rPh sb="18" eb="19">
      <t>ヨウ</t>
    </rPh>
    <phoneticPr fontId="3"/>
  </si>
  <si>
    <t>ショートバリア センター　黒 ボタンA用 t=4.8~7.9mm</t>
    <rPh sb="13" eb="14">
      <t>クロ</t>
    </rPh>
    <rPh sb="19" eb="20">
      <t>ヨウ</t>
    </rPh>
    <phoneticPr fontId="3"/>
  </si>
  <si>
    <t>ショートバリア エンド　黒 ボタンA用 t=4.8~7.9mm</t>
    <rPh sb="12" eb="13">
      <t>クロ</t>
    </rPh>
    <rPh sb="18" eb="19">
      <t>ヨウ</t>
    </rPh>
    <phoneticPr fontId="3"/>
  </si>
  <si>
    <t>ボタンデザインB キャップ</t>
  </si>
  <si>
    <t>ボタンデザインA キャップ</t>
  </si>
  <si>
    <t>長軸2分割照光用仕切板</t>
    <rPh sb="0" eb="2">
      <t>チョウジク</t>
    </rPh>
    <rPh sb="3" eb="5">
      <t>ブンカツ</t>
    </rPh>
    <rPh sb="5" eb="6">
      <t>ショウ</t>
    </rPh>
    <rPh sb="6" eb="7">
      <t>コウ</t>
    </rPh>
    <rPh sb="7" eb="8">
      <t>ヨウ</t>
    </rPh>
    <rPh sb="8" eb="10">
      <t>シキリ</t>
    </rPh>
    <rPh sb="10" eb="11">
      <t>バン</t>
    </rPh>
    <phoneticPr fontId="3"/>
  </si>
  <si>
    <t>短軸2分割照光用仕切板</t>
    <rPh sb="0" eb="2">
      <t>タンジク</t>
    </rPh>
    <rPh sb="3" eb="5">
      <t>ブンカツ</t>
    </rPh>
    <rPh sb="5" eb="6">
      <t>ショウ</t>
    </rPh>
    <rPh sb="6" eb="7">
      <t>コウ</t>
    </rPh>
    <rPh sb="7" eb="8">
      <t>ヨウ</t>
    </rPh>
    <rPh sb="8" eb="10">
      <t>シキリ</t>
    </rPh>
    <rPh sb="10" eb="11">
      <t>バン</t>
    </rPh>
    <phoneticPr fontId="3"/>
  </si>
  <si>
    <t>仕切板 2V51-Jの半分の長さ</t>
    <rPh sb="0" eb="2">
      <t>シキリ</t>
    </rPh>
    <rPh sb="2" eb="3">
      <t>バン</t>
    </rPh>
    <rPh sb="11" eb="13">
      <t>ハンブン</t>
    </rPh>
    <rPh sb="14" eb="15">
      <t>ナガ</t>
    </rPh>
    <phoneticPr fontId="3"/>
  </si>
  <si>
    <t>仕切板 2V52-Jの半分の長さ</t>
    <rPh sb="0" eb="2">
      <t>シキリ</t>
    </rPh>
    <rPh sb="2" eb="3">
      <t>バン</t>
    </rPh>
    <rPh sb="11" eb="13">
      <t>ハンブン</t>
    </rPh>
    <rPh sb="14" eb="15">
      <t>ナガ</t>
    </rPh>
    <phoneticPr fontId="3"/>
  </si>
  <si>
    <t>照光ボタン専用ベース</t>
    <rPh sb="0" eb="1">
      <t>ショウ</t>
    </rPh>
    <rPh sb="1" eb="2">
      <t>コウ</t>
    </rPh>
    <rPh sb="5" eb="7">
      <t>センヨウ</t>
    </rPh>
    <phoneticPr fontId="3"/>
  </si>
  <si>
    <t>白熱ランプ ⇒ LEDランプ に変更時の輝度向上用ベース</t>
    <rPh sb="0" eb="2">
      <t>ハクネツ</t>
    </rPh>
    <rPh sb="16" eb="18">
      <t>ヘンコウ</t>
    </rPh>
    <rPh sb="18" eb="19">
      <t>ジ</t>
    </rPh>
    <rPh sb="20" eb="22">
      <t>キド</t>
    </rPh>
    <rPh sb="22" eb="24">
      <t>コウジョウ</t>
    </rPh>
    <rPh sb="24" eb="25">
      <t>ヨウ</t>
    </rPh>
    <phoneticPr fontId="3"/>
  </si>
  <si>
    <t>ストッパー  SWを表示灯として使用のとき</t>
    <rPh sb="10" eb="13">
      <t>ヒョウジトウ</t>
    </rPh>
    <rPh sb="16" eb="18">
      <t>シヨウ</t>
    </rPh>
    <phoneticPr fontId="3"/>
  </si>
  <si>
    <t>透明彫刻板</t>
    <rPh sb="0" eb="2">
      <t>トウメイ</t>
    </rPh>
    <rPh sb="2" eb="4">
      <t>チョウコク</t>
    </rPh>
    <rPh sb="4" eb="5">
      <t>バン</t>
    </rPh>
    <phoneticPr fontId="3"/>
  </si>
  <si>
    <t>カラープレート 全面 橙</t>
    <rPh sb="8" eb="10">
      <t>ゼンメン</t>
    </rPh>
    <rPh sb="11" eb="12">
      <t>ダイダイ</t>
    </rPh>
    <phoneticPr fontId="3"/>
  </si>
  <si>
    <t>カラープレート 全面 緑</t>
    <rPh sb="11" eb="12">
      <t>ミドリ</t>
    </rPh>
    <phoneticPr fontId="3"/>
  </si>
  <si>
    <t>カラープレート 全面 赤</t>
    <rPh sb="11" eb="12">
      <t>アカ</t>
    </rPh>
    <phoneticPr fontId="3"/>
  </si>
  <si>
    <t>カラープレート 全面 乳白</t>
    <rPh sb="11" eb="12">
      <t>ニュウ</t>
    </rPh>
    <rPh sb="12" eb="13">
      <t>ハク</t>
    </rPh>
    <phoneticPr fontId="3"/>
  </si>
  <si>
    <t>カラープレート 全面 黄</t>
    <rPh sb="11" eb="12">
      <t>キ</t>
    </rPh>
    <phoneticPr fontId="3"/>
  </si>
  <si>
    <t>カラープレート 長軸2分割 橙</t>
    <rPh sb="8" eb="10">
      <t>チョウジク</t>
    </rPh>
    <rPh sb="11" eb="13">
      <t>ブンカツ</t>
    </rPh>
    <rPh sb="14" eb="15">
      <t>ダイダイ</t>
    </rPh>
    <phoneticPr fontId="3"/>
  </si>
  <si>
    <t>カラープレート 長軸2分割 緑</t>
    <rPh sb="14" eb="15">
      <t>ミドリ</t>
    </rPh>
    <phoneticPr fontId="3"/>
  </si>
  <si>
    <t>カラープレート 長軸2分割 赤</t>
    <rPh sb="14" eb="15">
      <t>アカ</t>
    </rPh>
    <phoneticPr fontId="3"/>
  </si>
  <si>
    <t>カラープレート 長軸2分割 乳白</t>
    <rPh sb="14" eb="15">
      <t>ニュウ</t>
    </rPh>
    <rPh sb="15" eb="16">
      <t>ハク</t>
    </rPh>
    <phoneticPr fontId="3"/>
  </si>
  <si>
    <t>カラープレート 長軸2分割 黄</t>
    <rPh sb="14" eb="15">
      <t>キ</t>
    </rPh>
    <phoneticPr fontId="3"/>
  </si>
  <si>
    <t>カラープレート 短軸2分割 橙</t>
    <rPh sb="8" eb="10">
      <t>タンジク</t>
    </rPh>
    <rPh sb="11" eb="13">
      <t>ブンカツ</t>
    </rPh>
    <rPh sb="14" eb="15">
      <t>ダイダイ</t>
    </rPh>
    <phoneticPr fontId="3"/>
  </si>
  <si>
    <t>カラープレート 短軸2分割 緑</t>
    <rPh sb="8" eb="9">
      <t>タン</t>
    </rPh>
    <rPh sb="14" eb="15">
      <t>ミドリ</t>
    </rPh>
    <phoneticPr fontId="3"/>
  </si>
  <si>
    <t>カラープレート 短軸2分割 赤</t>
    <rPh sb="8" eb="9">
      <t>タン</t>
    </rPh>
    <rPh sb="14" eb="15">
      <t>アカ</t>
    </rPh>
    <phoneticPr fontId="3"/>
  </si>
  <si>
    <t>カラープレート 短軸2分割 乳白</t>
    <rPh sb="8" eb="9">
      <t>タン</t>
    </rPh>
    <rPh sb="14" eb="15">
      <t>ニュウ</t>
    </rPh>
    <rPh sb="15" eb="16">
      <t>ハク</t>
    </rPh>
    <phoneticPr fontId="3"/>
  </si>
  <si>
    <t>カラープレート 短軸2分割 黄</t>
    <rPh sb="8" eb="9">
      <t>タン</t>
    </rPh>
    <rPh sb="14" eb="15">
      <t>キ</t>
    </rPh>
    <phoneticPr fontId="3"/>
  </si>
  <si>
    <t>カラープレート 4分割 橙</t>
    <rPh sb="9" eb="11">
      <t>ブンカツ</t>
    </rPh>
    <rPh sb="12" eb="13">
      <t>ダイダイ</t>
    </rPh>
    <phoneticPr fontId="3"/>
  </si>
  <si>
    <t>カラープレート 4分割 緑</t>
    <rPh sb="12" eb="13">
      <t>ミドリ</t>
    </rPh>
    <phoneticPr fontId="3"/>
  </si>
  <si>
    <t>カラープレート 4分割 赤</t>
    <rPh sb="12" eb="13">
      <t>アカ</t>
    </rPh>
    <phoneticPr fontId="3"/>
  </si>
  <si>
    <t>カラープレート 4分割 乳白</t>
    <rPh sb="12" eb="13">
      <t>ニュウ</t>
    </rPh>
    <rPh sb="13" eb="14">
      <t>ハク</t>
    </rPh>
    <phoneticPr fontId="3"/>
  </si>
  <si>
    <t>カラープレート 4分割 黄</t>
    <rPh sb="12" eb="13">
      <t>キ</t>
    </rPh>
    <phoneticPr fontId="3"/>
  </si>
  <si>
    <t>スイッチガード ショート／ロングバリア共用</t>
    <rPh sb="19" eb="21">
      <t>キョウヨウ</t>
    </rPh>
    <phoneticPr fontId="3"/>
  </si>
  <si>
    <t>ショートバリア用</t>
    <rPh sb="7" eb="8">
      <t>ヨウ</t>
    </rPh>
    <phoneticPr fontId="3"/>
  </si>
  <si>
    <t>ロングバリア用</t>
    <rPh sb="6" eb="7">
      <t>ヨウ</t>
    </rPh>
    <phoneticPr fontId="3"/>
  </si>
  <si>
    <t>LEDランプ アンバー AC24V用</t>
    <rPh sb="17" eb="18">
      <t>ヨウ</t>
    </rPh>
    <phoneticPr fontId="3"/>
  </si>
  <si>
    <t>LEDランプ 緑 AC24V用</t>
    <rPh sb="7" eb="8">
      <t>ミドリ</t>
    </rPh>
    <rPh sb="14" eb="15">
      <t>ヨウ</t>
    </rPh>
    <phoneticPr fontId="3"/>
  </si>
  <si>
    <t>LEDランプ 赤 AC24V用</t>
    <rPh sb="7" eb="8">
      <t>アカ</t>
    </rPh>
    <rPh sb="14" eb="15">
      <t>ヨウ</t>
    </rPh>
    <phoneticPr fontId="3"/>
  </si>
  <si>
    <t>LEDランプ アンバー AC24V用 暗点灯防止対策形</t>
    <rPh sb="17" eb="18">
      <t>ヨウ</t>
    </rPh>
    <rPh sb="19" eb="20">
      <t>アン</t>
    </rPh>
    <rPh sb="20" eb="22">
      <t>テントウ</t>
    </rPh>
    <rPh sb="22" eb="24">
      <t>ボウシ</t>
    </rPh>
    <rPh sb="24" eb="26">
      <t>タイサク</t>
    </rPh>
    <rPh sb="26" eb="27">
      <t>カタ</t>
    </rPh>
    <phoneticPr fontId="3"/>
  </si>
  <si>
    <t>LEDランプ 緑 AC24V用 暗点灯防止対策形</t>
    <rPh sb="7" eb="8">
      <t>ミドリ</t>
    </rPh>
    <rPh sb="14" eb="15">
      <t>ヨウ</t>
    </rPh>
    <rPh sb="16" eb="17">
      <t>アン</t>
    </rPh>
    <rPh sb="17" eb="19">
      <t>テントウ</t>
    </rPh>
    <rPh sb="19" eb="21">
      <t>ボウシ</t>
    </rPh>
    <rPh sb="21" eb="23">
      <t>タイサク</t>
    </rPh>
    <rPh sb="23" eb="24">
      <t>カタ</t>
    </rPh>
    <phoneticPr fontId="3"/>
  </si>
  <si>
    <t>LEDランプ 赤 AC24V用 暗点灯防止対策形</t>
    <rPh sb="7" eb="8">
      <t>アカ</t>
    </rPh>
    <rPh sb="14" eb="15">
      <t>ヨウ</t>
    </rPh>
    <rPh sb="16" eb="17">
      <t>アン</t>
    </rPh>
    <rPh sb="17" eb="19">
      <t>テントウ</t>
    </rPh>
    <rPh sb="19" eb="21">
      <t>ボウシ</t>
    </rPh>
    <rPh sb="21" eb="23">
      <t>タイサク</t>
    </rPh>
    <rPh sb="23" eb="24">
      <t>カタ</t>
    </rPh>
    <phoneticPr fontId="3"/>
  </si>
  <si>
    <t>LEDランプ 白熱ランプのLED化用 アンバー 正極性 DC12V</t>
    <rPh sb="7" eb="9">
      <t>ハクネツ</t>
    </rPh>
    <rPh sb="16" eb="17">
      <t>カ</t>
    </rPh>
    <rPh sb="17" eb="18">
      <t>ヨウ</t>
    </rPh>
    <rPh sb="24" eb="25">
      <t>セイ</t>
    </rPh>
    <rPh sb="25" eb="27">
      <t>キョクセイ</t>
    </rPh>
    <phoneticPr fontId="3"/>
  </si>
  <si>
    <t>LEDランプ 白熱ランプのLED化用 アンバー 逆極性 DC12V</t>
    <rPh sb="7" eb="9">
      <t>ハクネツ</t>
    </rPh>
    <rPh sb="16" eb="17">
      <t>カ</t>
    </rPh>
    <rPh sb="17" eb="18">
      <t>ヨウ</t>
    </rPh>
    <rPh sb="24" eb="25">
      <t>ギャク</t>
    </rPh>
    <rPh sb="25" eb="27">
      <t>キョクセイ</t>
    </rPh>
    <phoneticPr fontId="3"/>
  </si>
  <si>
    <t>LEDランプ 白熱ランプのLED化用 アンバー 正極性 DC24V</t>
    <rPh sb="7" eb="9">
      <t>ハクネツ</t>
    </rPh>
    <rPh sb="16" eb="17">
      <t>カ</t>
    </rPh>
    <rPh sb="17" eb="18">
      <t>ヨウ</t>
    </rPh>
    <rPh sb="24" eb="25">
      <t>セイ</t>
    </rPh>
    <rPh sb="25" eb="27">
      <t>キョクセイ</t>
    </rPh>
    <phoneticPr fontId="3"/>
  </si>
  <si>
    <t>LEDランプ 白熱ランプのLED化用 アンバー 逆極性 DC24V</t>
    <rPh sb="7" eb="9">
      <t>ハクネツ</t>
    </rPh>
    <rPh sb="16" eb="17">
      <t>カ</t>
    </rPh>
    <rPh sb="17" eb="18">
      <t>ヨウ</t>
    </rPh>
    <rPh sb="24" eb="25">
      <t>ギャク</t>
    </rPh>
    <rPh sb="25" eb="27">
      <t>キョクセイ</t>
    </rPh>
    <phoneticPr fontId="3"/>
  </si>
  <si>
    <t>LEDランプ 白熱ランプのLED化用 緑 正極性 DC24V</t>
    <rPh sb="7" eb="9">
      <t>ハクネツ</t>
    </rPh>
    <rPh sb="16" eb="17">
      <t>カ</t>
    </rPh>
    <rPh sb="17" eb="18">
      <t>ヨウ</t>
    </rPh>
    <rPh sb="19" eb="20">
      <t>ミドリ</t>
    </rPh>
    <rPh sb="21" eb="22">
      <t>セイ</t>
    </rPh>
    <rPh sb="22" eb="24">
      <t>キョクセイ</t>
    </rPh>
    <phoneticPr fontId="3"/>
  </si>
  <si>
    <t>LEDランプ 白熱ランプのLED化用 緑 逆極性 DC24V</t>
    <rPh sb="7" eb="9">
      <t>ハクネツ</t>
    </rPh>
    <rPh sb="16" eb="17">
      <t>カ</t>
    </rPh>
    <rPh sb="17" eb="18">
      <t>ヨウ</t>
    </rPh>
    <rPh sb="19" eb="20">
      <t>ミドリ</t>
    </rPh>
    <rPh sb="21" eb="22">
      <t>ギャク</t>
    </rPh>
    <rPh sb="22" eb="24">
      <t>キョクセイ</t>
    </rPh>
    <phoneticPr fontId="3"/>
  </si>
  <si>
    <t>LEDランプ 白熱ランプのLED化用 赤 正極性 DC24V</t>
    <rPh sb="7" eb="9">
      <t>ハクネツ</t>
    </rPh>
    <rPh sb="16" eb="17">
      <t>カ</t>
    </rPh>
    <rPh sb="17" eb="18">
      <t>ヨウ</t>
    </rPh>
    <rPh sb="19" eb="20">
      <t>アカ</t>
    </rPh>
    <rPh sb="21" eb="22">
      <t>セイ</t>
    </rPh>
    <rPh sb="22" eb="24">
      <t>キョクセイ</t>
    </rPh>
    <phoneticPr fontId="3"/>
  </si>
  <si>
    <t>LEDランプ 白熱ランプのLED化用 赤 逆極性 DC24V</t>
    <rPh sb="7" eb="9">
      <t>ハクネツ</t>
    </rPh>
    <rPh sb="16" eb="17">
      <t>カ</t>
    </rPh>
    <rPh sb="17" eb="18">
      <t>ヨウ</t>
    </rPh>
    <rPh sb="19" eb="20">
      <t>アカ</t>
    </rPh>
    <rPh sb="21" eb="22">
      <t>ギャク</t>
    </rPh>
    <rPh sb="22" eb="24">
      <t>キョクセイ</t>
    </rPh>
    <phoneticPr fontId="3"/>
  </si>
  <si>
    <t>LEDランプ 白熱ランプのLED化用 アンバー 正極性 DC28V</t>
    <rPh sb="7" eb="9">
      <t>ハクネツ</t>
    </rPh>
    <rPh sb="16" eb="17">
      <t>カ</t>
    </rPh>
    <rPh sb="17" eb="18">
      <t>ヨウ</t>
    </rPh>
    <rPh sb="24" eb="25">
      <t>セイ</t>
    </rPh>
    <rPh sb="25" eb="27">
      <t>キョクセイ</t>
    </rPh>
    <phoneticPr fontId="3"/>
  </si>
  <si>
    <t>LEDランプ アンバー DC5V用</t>
    <rPh sb="16" eb="17">
      <t>ヨウ</t>
    </rPh>
    <phoneticPr fontId="3"/>
  </si>
  <si>
    <t>LEDランプ 緑 DC5V用</t>
    <rPh sb="7" eb="8">
      <t>ミドリ</t>
    </rPh>
    <rPh sb="13" eb="14">
      <t>ヨウ</t>
    </rPh>
    <phoneticPr fontId="3"/>
  </si>
  <si>
    <t>LEDランプ 赤 DC5V用</t>
    <rPh sb="7" eb="8">
      <t>アカ</t>
    </rPh>
    <rPh sb="13" eb="14">
      <t>ヨウ</t>
    </rPh>
    <phoneticPr fontId="3"/>
  </si>
  <si>
    <t>LEDランプ 白（アンバー×3、緑×1） DC5V用</t>
    <rPh sb="7" eb="8">
      <t>シロ</t>
    </rPh>
    <rPh sb="16" eb="17">
      <t>ミドリ</t>
    </rPh>
    <rPh sb="25" eb="26">
      <t>ヨウ</t>
    </rPh>
    <phoneticPr fontId="3"/>
  </si>
  <si>
    <t>LEDランプ アンバー DC12/24V用</t>
    <rPh sb="20" eb="21">
      <t>ヨウ</t>
    </rPh>
    <phoneticPr fontId="3"/>
  </si>
  <si>
    <t>LEDランプ 高輝度橙（赤×3、緑×1） DC12/24V用</t>
    <rPh sb="7" eb="8">
      <t>コウ</t>
    </rPh>
    <rPh sb="8" eb="10">
      <t>キド</t>
    </rPh>
    <rPh sb="10" eb="11">
      <t>ダイダイ</t>
    </rPh>
    <rPh sb="12" eb="13">
      <t>アカ</t>
    </rPh>
    <rPh sb="16" eb="17">
      <t>ミドリ</t>
    </rPh>
    <rPh sb="29" eb="30">
      <t>ヨウ</t>
    </rPh>
    <phoneticPr fontId="3"/>
  </si>
  <si>
    <t>SYA4A</t>
  </si>
  <si>
    <t>81592226-002</t>
  </si>
  <si>
    <t>ＬＥＤランプ</t>
  </si>
  <si>
    <t>SYA4A-R</t>
  </si>
  <si>
    <t>81504555-002</t>
  </si>
  <si>
    <t>SYA4G</t>
  </si>
  <si>
    <t>81592226-003</t>
  </si>
  <si>
    <t>SYA4G-R</t>
  </si>
  <si>
    <t>81504555-003</t>
  </si>
  <si>
    <t>SYA4R</t>
  </si>
  <si>
    <t>81592226-001</t>
  </si>
  <si>
    <t>SYA4R-R</t>
  </si>
  <si>
    <t>81504555-001</t>
  </si>
  <si>
    <t>SYF12AA</t>
  </si>
  <si>
    <t>81505324-001</t>
  </si>
  <si>
    <t>SYF12AK</t>
  </si>
  <si>
    <t>81505324-003</t>
  </si>
  <si>
    <t>SYF24AA</t>
  </si>
  <si>
    <t>81505324-002</t>
  </si>
  <si>
    <t>SYF24AK</t>
  </si>
  <si>
    <t>81505324-004</t>
  </si>
  <si>
    <t>SYF24GA</t>
  </si>
  <si>
    <t>81505324-006</t>
  </si>
  <si>
    <t>SYF24GK</t>
  </si>
  <si>
    <t>81505324-008</t>
  </si>
  <si>
    <t>SYF24RA</t>
  </si>
  <si>
    <t>81505324-010</t>
  </si>
  <si>
    <t>SYF24RK</t>
  </si>
  <si>
    <t>81505324-012</t>
  </si>
  <si>
    <t>SYF28AA</t>
  </si>
  <si>
    <t>81505324-013</t>
  </si>
  <si>
    <t>SYS4A</t>
  </si>
  <si>
    <t>92215-002</t>
  </si>
  <si>
    <t>SYS4G</t>
  </si>
  <si>
    <t>92215-003</t>
  </si>
  <si>
    <t>SYS4R</t>
  </si>
  <si>
    <t>92215-001</t>
  </si>
  <si>
    <t>SYS4W</t>
  </si>
  <si>
    <t>92215-007</t>
  </si>
  <si>
    <t>SYS8A</t>
  </si>
  <si>
    <t>92215-005</t>
  </si>
  <si>
    <t>SYS8AH</t>
  </si>
  <si>
    <t>81505265-002</t>
  </si>
  <si>
    <t>SYS8G</t>
  </si>
  <si>
    <t>92215-006</t>
  </si>
  <si>
    <t>SYS8R</t>
  </si>
  <si>
    <t>92215-004</t>
  </si>
  <si>
    <t>SYS8W</t>
  </si>
  <si>
    <t>92215-008</t>
  </si>
  <si>
    <t>MPB-52278</t>
  </si>
  <si>
    <t>ブッシング組立</t>
  </si>
  <si>
    <t>S2P2-J</t>
  </si>
  <si>
    <t>YPB-20075</t>
  </si>
  <si>
    <t>ブラケット</t>
  </si>
  <si>
    <t>YPB-20001</t>
  </si>
  <si>
    <t>MPB-52417</t>
  </si>
  <si>
    <t>コイル</t>
  </si>
  <si>
    <t>YPB-20002</t>
  </si>
  <si>
    <t>ワッシャ</t>
  </si>
  <si>
    <t>JPB-11299</t>
  </si>
  <si>
    <t>ナット</t>
  </si>
  <si>
    <t>JPB-20077</t>
  </si>
  <si>
    <t>ブッシング</t>
  </si>
  <si>
    <t>JPB-20076</t>
  </si>
  <si>
    <t>プランジャ</t>
  </si>
  <si>
    <t>M46007</t>
  </si>
  <si>
    <t>接着剤</t>
  </si>
  <si>
    <t>S2P3-J</t>
  </si>
  <si>
    <t>MPB-52418</t>
  </si>
  <si>
    <t>P</t>
    <phoneticPr fontId="23"/>
  </si>
  <si>
    <t>S2D-11SGA</t>
  </si>
  <si>
    <t>81505257-322</t>
  </si>
  <si>
    <t>スイッチ</t>
  </si>
  <si>
    <t>81506562-001</t>
  </si>
  <si>
    <t>インシュレータ</t>
  </si>
  <si>
    <t>81506555-001</t>
  </si>
  <si>
    <t>レバー</t>
  </si>
  <si>
    <t>81506554-001</t>
  </si>
  <si>
    <t>81506556-001</t>
  </si>
  <si>
    <t>JPB-12606</t>
  </si>
  <si>
    <t>ばね</t>
  </si>
  <si>
    <t>81506573-001</t>
  </si>
  <si>
    <t>MPB-52261</t>
  </si>
  <si>
    <t>リベット</t>
  </si>
  <si>
    <t>81506254-001</t>
  </si>
  <si>
    <t>ケース</t>
  </si>
  <si>
    <t>81506255-001</t>
  </si>
  <si>
    <t>カバー</t>
  </si>
  <si>
    <t>M52028</t>
  </si>
  <si>
    <t>グリス</t>
  </si>
  <si>
    <t>適量</t>
    <rPh sb="0" eb="2">
      <t>テキリョウ</t>
    </rPh>
    <phoneticPr fontId="31"/>
  </si>
  <si>
    <t>S2D-12SGA</t>
  </si>
  <si>
    <t>S2D-14SGA</t>
  </si>
  <si>
    <t>81506558-001</t>
  </si>
  <si>
    <t>81506557-001</t>
  </si>
  <si>
    <t>81506559-001</t>
  </si>
  <si>
    <t>JPB-11067</t>
  </si>
  <si>
    <t>MPB-52262</t>
  </si>
  <si>
    <t>81505257-321</t>
  </si>
  <si>
    <t>S2D-42SGA</t>
  </si>
  <si>
    <t>S2D-44SGA</t>
  </si>
  <si>
    <t>S2D-12LGA</t>
  </si>
  <si>
    <t>MPB-52243</t>
  </si>
  <si>
    <t>適量</t>
    <rPh sb="0" eb="2">
      <t>テキリョウ</t>
    </rPh>
    <phoneticPr fontId="2"/>
  </si>
  <si>
    <t>S2D-14LGA</t>
  </si>
  <si>
    <t>S2D-42LGA</t>
  </si>
  <si>
    <t>S2D-44LGA</t>
  </si>
  <si>
    <t>S2D-21SGA</t>
  </si>
  <si>
    <t>MPB-52575</t>
  </si>
  <si>
    <t>81514461-001</t>
  </si>
  <si>
    <t>MPB-52568</t>
  </si>
  <si>
    <t>81514462-001</t>
  </si>
  <si>
    <t>MPB-52574</t>
  </si>
  <si>
    <t>ホルダー</t>
  </si>
  <si>
    <t>MPB-52571</t>
  </si>
  <si>
    <t>MPB-52570</t>
  </si>
  <si>
    <t>MPB-52572</t>
  </si>
  <si>
    <t>カム</t>
  </si>
  <si>
    <t>81506560-001</t>
  </si>
  <si>
    <t>M51003</t>
  </si>
  <si>
    <t>オイル</t>
  </si>
  <si>
    <t>S2D-22SGA</t>
  </si>
  <si>
    <t>MPB-52579</t>
  </si>
  <si>
    <t>MPB-52581</t>
  </si>
  <si>
    <t>MPB-52577</t>
  </si>
  <si>
    <t>MPB-52576</t>
  </si>
  <si>
    <t>MPB-52580</t>
  </si>
  <si>
    <t>S2D-24SGA</t>
  </si>
  <si>
    <t>S2D-52SGA</t>
  </si>
  <si>
    <t>S2D-54SGA</t>
  </si>
  <si>
    <t>S2D-32SGA</t>
  </si>
  <si>
    <t>81506542-001</t>
  </si>
  <si>
    <t>81513153-001</t>
  </si>
  <si>
    <t>81506561-001</t>
  </si>
  <si>
    <t>S2D-34SGA</t>
  </si>
  <si>
    <t>81513151-001</t>
  </si>
  <si>
    <t>81506614-001</t>
  </si>
  <si>
    <t>YPB-10947</t>
  </si>
  <si>
    <t>JPB-10948</t>
  </si>
  <si>
    <t>YPB-10951</t>
  </si>
  <si>
    <t>81505257-501</t>
  </si>
  <si>
    <t>S2D70-J</t>
  </si>
  <si>
    <t>JAC-10011</t>
  </si>
  <si>
    <t>S2D72-J</t>
  </si>
  <si>
    <t>81505257-504</t>
  </si>
  <si>
    <t>S2D-J36K</t>
  </si>
  <si>
    <t>81505257-503</t>
  </si>
  <si>
    <t>S2D-J7</t>
  </si>
  <si>
    <t>MPB-52279</t>
  </si>
  <si>
    <t>ハウジング</t>
  </si>
  <si>
    <t>JPB-12130</t>
  </si>
  <si>
    <t>S2C-L1AA</t>
  </si>
  <si>
    <t>S2C-L1AB</t>
  </si>
  <si>
    <t>S2C-L1BC</t>
  </si>
  <si>
    <t>S2C-L1BD</t>
  </si>
  <si>
    <t>S2C-L1CE</t>
  </si>
  <si>
    <t>S2C-L1DE</t>
  </si>
  <si>
    <t>S2C-L2AA</t>
  </si>
  <si>
    <t>S2C-L2AB</t>
  </si>
  <si>
    <t>S2C-L2BC</t>
  </si>
  <si>
    <t>S2C-L2BD</t>
  </si>
  <si>
    <t>S2C-L2DE</t>
  </si>
  <si>
    <t>S2C-L3AA</t>
  </si>
  <si>
    <t>S2C-L3BD</t>
  </si>
  <si>
    <t>S2C-L3CE</t>
  </si>
  <si>
    <t>S2C-L4AA</t>
  </si>
  <si>
    <t>S2C-L4BD</t>
  </si>
  <si>
    <t>MPB-52254</t>
  </si>
  <si>
    <t>MPB-52256</t>
  </si>
  <si>
    <t>リーフスプリング</t>
  </si>
  <si>
    <t>JPB-10855</t>
  </si>
  <si>
    <t>MPB-52257</t>
  </si>
  <si>
    <t xml:space="preserve"> </t>
    <phoneticPr fontId="3"/>
  </si>
  <si>
    <t>端子板</t>
  </si>
  <si>
    <t>端子板</t>
    <phoneticPr fontId="3"/>
  </si>
  <si>
    <t>MPB-52492</t>
  </si>
  <si>
    <t>端子</t>
  </si>
  <si>
    <t>81500575-001</t>
  </si>
  <si>
    <t>MPB-52678</t>
  </si>
  <si>
    <t>81513036-001</t>
  </si>
  <si>
    <t>MPB-53160</t>
  </si>
  <si>
    <t>MPB-53182</t>
  </si>
  <si>
    <t>83930022-471</t>
  </si>
  <si>
    <t>1</t>
  </si>
  <si>
    <t>2</t>
  </si>
  <si>
    <t xml:space="preserve"> 端子板</t>
  </si>
  <si>
    <t>MPB-52490</t>
  </si>
  <si>
    <t>90038-012</t>
  </si>
  <si>
    <t>MPB-53113</t>
  </si>
  <si>
    <t>MPB-53108</t>
  </si>
  <si>
    <t>MPB-53107</t>
  </si>
  <si>
    <t>MPB-53109</t>
  </si>
  <si>
    <t>MPB-53090</t>
  </si>
  <si>
    <t xml:space="preserve"> ロールピン</t>
  </si>
  <si>
    <t>MPB-52221</t>
  </si>
  <si>
    <t xml:space="preserve"> バネ</t>
  </si>
  <si>
    <t>MPB-53157</t>
  </si>
  <si>
    <t>ホルダー組付</t>
  </si>
  <si>
    <t>プレート</t>
  </si>
  <si>
    <t>MPB-53083</t>
  </si>
  <si>
    <t>ベース</t>
  </si>
  <si>
    <t>JPB-10869</t>
  </si>
  <si>
    <t>MPB-53124</t>
  </si>
  <si>
    <t>4</t>
  </si>
  <si>
    <t>JPB-10867</t>
  </si>
  <si>
    <t>90038-013</t>
  </si>
  <si>
    <t>MPB-53084</t>
  </si>
  <si>
    <t>仕切板</t>
  </si>
  <si>
    <t>81513070-001</t>
  </si>
  <si>
    <t>MPB-53121</t>
  </si>
  <si>
    <t>S2F-L1AA</t>
  </si>
  <si>
    <t>S2F-L1AB</t>
  </si>
  <si>
    <t>S2F-L1BC</t>
  </si>
  <si>
    <t>S2F-L1BD</t>
  </si>
  <si>
    <t>S2F-L1CE</t>
  </si>
  <si>
    <t>S2F-L1DE</t>
  </si>
  <si>
    <t>S2F-L2AA</t>
  </si>
  <si>
    <t>S2F-L2AB</t>
  </si>
  <si>
    <t>S2F-L2BC</t>
  </si>
  <si>
    <t>S2F-L2BD</t>
  </si>
  <si>
    <t>S2F-L2CE</t>
  </si>
  <si>
    <t>S2F-L2DE</t>
  </si>
  <si>
    <t>S2F-L3AA</t>
  </si>
  <si>
    <t>S2F-L3AB</t>
  </si>
  <si>
    <t>S2F-L3BD</t>
  </si>
  <si>
    <t>S2F-L3DE</t>
  </si>
  <si>
    <t>S2F-L4AA</t>
  </si>
  <si>
    <t>S2F-L4AB</t>
  </si>
  <si>
    <t>MPB-52489</t>
  </si>
  <si>
    <t>MPB-53158</t>
  </si>
  <si>
    <t>S2F-L1A24A-AC</t>
  </si>
  <si>
    <t>S2F-L1A24B-AC</t>
  </si>
  <si>
    <t>S2F-L1B24A-AC</t>
  </si>
  <si>
    <t>S2F-L1B24B-AC</t>
  </si>
  <si>
    <t>S2F-L1C24A-AC</t>
  </si>
  <si>
    <t>S2F-L1C24B-AC</t>
  </si>
  <si>
    <t>S2F-L2A24A-AC</t>
  </si>
  <si>
    <t>S2F-L2A24B-AC</t>
  </si>
  <si>
    <t>S2F-L2B24A-AC</t>
  </si>
  <si>
    <t>S2F-L3A24B-AC</t>
  </si>
  <si>
    <t>S2F-L3B24B-AC</t>
  </si>
  <si>
    <t>抵抗器</t>
  </si>
  <si>
    <t>バネ</t>
  </si>
  <si>
    <t>端子Ｃ</t>
  </si>
  <si>
    <t>端子Ｂ</t>
  </si>
  <si>
    <t>端子Ａ</t>
  </si>
  <si>
    <t>MPB-53110</t>
  </si>
  <si>
    <t>連絡棒</t>
  </si>
  <si>
    <t>90038-001</t>
  </si>
  <si>
    <t>集積抵抗</t>
  </si>
  <si>
    <t>81501407-001</t>
  </si>
  <si>
    <t>ロールピン</t>
  </si>
  <si>
    <t>S2T-LCA05A</t>
  </si>
  <si>
    <t>S2T-LCA05B</t>
  </si>
  <si>
    <t>S2T-LCA12A</t>
  </si>
  <si>
    <t>S2T-LCA12B</t>
  </si>
  <si>
    <t>S2T-LCA15A</t>
  </si>
  <si>
    <t>S2T-LCA24A</t>
  </si>
  <si>
    <t>S2T-LCA24B</t>
  </si>
  <si>
    <t>S2T-LCA29A</t>
  </si>
  <si>
    <t>90038-002</t>
  </si>
  <si>
    <t>90038-022</t>
  </si>
  <si>
    <t>90038-004</t>
  </si>
  <si>
    <t>MPB-53112</t>
  </si>
  <si>
    <t>90038-019</t>
  </si>
  <si>
    <t>81505265-001</t>
  </si>
  <si>
    <t>LEDランプ</t>
  </si>
  <si>
    <t>MPB-53094</t>
  </si>
  <si>
    <t>カラープレート</t>
  </si>
  <si>
    <t>S2T-LCA68BN</t>
  </si>
  <si>
    <t>S2T-LCA68BR</t>
  </si>
  <si>
    <t>S2T-LCA68BW</t>
  </si>
  <si>
    <t>81514393-003</t>
  </si>
  <si>
    <t>81505265-004</t>
  </si>
  <si>
    <t>MPB-53091</t>
  </si>
  <si>
    <t>81505296-001</t>
  </si>
  <si>
    <t>端子Ｃ</t>
    <phoneticPr fontId="3"/>
  </si>
  <si>
    <t>S2T-LCB05A</t>
  </si>
  <si>
    <t>S2T-LCB05B</t>
  </si>
  <si>
    <t>S2T-LCB12A</t>
  </si>
  <si>
    <t>S2T-LCB12B</t>
  </si>
  <si>
    <t>S2T-LCB24A</t>
  </si>
  <si>
    <t>S2T-LCB24B</t>
  </si>
  <si>
    <t>S2T-LCC12A</t>
  </si>
  <si>
    <t>S2T-LCC12B</t>
  </si>
  <si>
    <t>S2T-LCC24A</t>
  </si>
  <si>
    <t>S2T-LCC24B</t>
  </si>
  <si>
    <t>S2T-LCD05A</t>
  </si>
  <si>
    <t>S2T-LCD24A</t>
  </si>
  <si>
    <t>S2T-LCE05A</t>
  </si>
  <si>
    <t>S2T-LCE12A</t>
  </si>
  <si>
    <t>S2T-LCE24A</t>
  </si>
  <si>
    <t>S2T-LCF24A</t>
  </si>
  <si>
    <t>S2T-LCH05A</t>
  </si>
  <si>
    <t>S2T-LCH05B</t>
  </si>
  <si>
    <t>S2T-LCH12A</t>
  </si>
  <si>
    <t>S2T-LCH12B</t>
  </si>
  <si>
    <t>S2T-LCH24B</t>
  </si>
  <si>
    <t>S2T-LCK05A</t>
  </si>
  <si>
    <t>S2T-LCK12A</t>
  </si>
  <si>
    <t>S2T-LCK24A</t>
  </si>
  <si>
    <t>S2T-LCK24B</t>
  </si>
  <si>
    <t>S2T-LCP24A</t>
  </si>
  <si>
    <t>S2T-LCP24B</t>
  </si>
  <si>
    <t>S2T-LCV24A</t>
  </si>
  <si>
    <t>S2T-LCV24B</t>
  </si>
  <si>
    <t>S2T-LCW24A</t>
  </si>
  <si>
    <t>S2T-LCW24B</t>
  </si>
  <si>
    <t>S2T-LCX24A</t>
  </si>
  <si>
    <t>S2T-LCX24B</t>
  </si>
  <si>
    <t>S2T-LCY24A</t>
  </si>
  <si>
    <t>S2T-LCY24B</t>
  </si>
  <si>
    <t>S2T-LCZ24A</t>
  </si>
  <si>
    <t>S2T-LCZ24B</t>
  </si>
  <si>
    <t>仕切り板</t>
  </si>
  <si>
    <t>90038-005</t>
  </si>
  <si>
    <t>MPB-53111</t>
  </si>
  <si>
    <t>81501406-001</t>
  </si>
  <si>
    <t>90038-007</t>
  </si>
  <si>
    <t>90038-008</t>
  </si>
  <si>
    <t>MPB-53122</t>
  </si>
  <si>
    <t>90038-003</t>
  </si>
  <si>
    <t>90038-023</t>
  </si>
  <si>
    <t>S2T-LFA05A</t>
  </si>
  <si>
    <t>S2T-LFA05B</t>
  </si>
  <si>
    <t>S2T-LFA12A</t>
  </si>
  <si>
    <t>S2T-LFA12B</t>
  </si>
  <si>
    <t>S2T-LFA24A</t>
  </si>
  <si>
    <t>S2T-LFA24B</t>
  </si>
  <si>
    <t>S2T-LFA29A</t>
  </si>
  <si>
    <t>S2T-LFA67ZA</t>
  </si>
  <si>
    <t>S2T-LFA67ZG</t>
  </si>
  <si>
    <t>S2T-LFA67ZR</t>
  </si>
  <si>
    <t>S2T-LFA68BG</t>
  </si>
  <si>
    <t>S2T-LFA68BR</t>
  </si>
  <si>
    <t>MPB-53092</t>
  </si>
  <si>
    <t>S2T-LFB05A</t>
  </si>
  <si>
    <t>S2T-LFB05B</t>
  </si>
  <si>
    <t>S2T-LFB12A</t>
  </si>
  <si>
    <t>S2T-LFB12B</t>
  </si>
  <si>
    <t>S2T-LFB24A</t>
  </si>
  <si>
    <t>S2T-LFB24B</t>
  </si>
  <si>
    <t>S2T-LFC05A</t>
  </si>
  <si>
    <t>S2T-LFC12A</t>
  </si>
  <si>
    <t>S2T-LFC24A</t>
  </si>
  <si>
    <t>S2T-LFC24B</t>
  </si>
  <si>
    <t>S2T-LFC29A</t>
  </si>
  <si>
    <t>S2T-LFD05B</t>
  </si>
  <si>
    <t>S2T-LFD24A</t>
  </si>
  <si>
    <t>S2T-LFE24A</t>
  </si>
  <si>
    <t>S2T-LFH05A</t>
  </si>
  <si>
    <t>S2T-LFH05B</t>
  </si>
  <si>
    <t>S2T-LFH12A</t>
  </si>
  <si>
    <t>S2T-LFH12B</t>
  </si>
  <si>
    <t>S2T-LFH24A</t>
  </si>
  <si>
    <t>S2T-LFK24B</t>
  </si>
  <si>
    <t>S2T-LFP24A</t>
  </si>
  <si>
    <t>S2T-LFP24B</t>
  </si>
  <si>
    <t>S2T-LFV24A</t>
  </si>
  <si>
    <t>S2T-LFV24B</t>
  </si>
  <si>
    <t>S2T-LFW24A</t>
  </si>
  <si>
    <t>S2T-LFW24B</t>
  </si>
  <si>
    <t>S2T-LFX24B</t>
  </si>
  <si>
    <t>S2T-LFY24B</t>
  </si>
  <si>
    <t>S2T-LFZ24A</t>
  </si>
  <si>
    <t>S2T-LFZ24B</t>
  </si>
  <si>
    <t>S2T-LGE24A</t>
  </si>
  <si>
    <t>S2T-LGV24A</t>
  </si>
  <si>
    <t>S2T-LGW24A</t>
  </si>
  <si>
    <t>S2T-LGZ24A</t>
  </si>
  <si>
    <t>S2T-LHP29A</t>
  </si>
  <si>
    <t>S2T-LHZ24A</t>
  </si>
  <si>
    <t>S2T-LSE24B</t>
  </si>
  <si>
    <t>S2T-LSH00B</t>
  </si>
  <si>
    <t>S2T-LSH24A</t>
  </si>
  <si>
    <t>S2T-LSH24B</t>
  </si>
  <si>
    <t>S2T-LSV24A</t>
  </si>
  <si>
    <t>S2T-LTH24B</t>
  </si>
  <si>
    <t>90038-020</t>
  </si>
  <si>
    <t>　81513069-001</t>
  </si>
  <si>
    <t>　MPB-53088</t>
  </si>
  <si>
    <t xml:space="preserve"> プレート</t>
  </si>
  <si>
    <t xml:space="preserve"> スリーブ</t>
  </si>
  <si>
    <t>90038-018</t>
  </si>
  <si>
    <t>90038-011</t>
  </si>
  <si>
    <t>90038-009</t>
  </si>
  <si>
    <t>S6A43-J</t>
  </si>
  <si>
    <t>S6A44-J</t>
  </si>
  <si>
    <t>S6A45-J</t>
  </si>
  <si>
    <t>S6A46-J</t>
  </si>
  <si>
    <t>S6A47-J</t>
  </si>
  <si>
    <t>S6A-J1</t>
  </si>
  <si>
    <t>S6A-J2</t>
  </si>
  <si>
    <t>S6A-J4</t>
  </si>
  <si>
    <t>S6A-J5</t>
  </si>
  <si>
    <t>S6C2-J</t>
  </si>
  <si>
    <t>SPA-J168</t>
  </si>
  <si>
    <t>JPB-12027-001</t>
  </si>
  <si>
    <t>Y10-10377</t>
  </si>
  <si>
    <t>MPB-52036</t>
  </si>
  <si>
    <t>キーイングワッシャ</t>
  </si>
  <si>
    <t>MPB-52037</t>
  </si>
  <si>
    <t>歯付座金</t>
  </si>
  <si>
    <t>YPB-12026</t>
  </si>
  <si>
    <t>JPB-12028-001</t>
  </si>
  <si>
    <t>JPB-12029-001</t>
  </si>
  <si>
    <t>JPB-12030-001</t>
  </si>
  <si>
    <t>JPB-12031-001</t>
  </si>
  <si>
    <t>MPB-52340-001</t>
  </si>
  <si>
    <t>MPB-52339</t>
  </si>
  <si>
    <t>MPB-52341-001</t>
  </si>
  <si>
    <t>MPB-52343-001</t>
  </si>
  <si>
    <t>MPB-52344-001</t>
  </si>
  <si>
    <t>　ナット</t>
  </si>
  <si>
    <t xml:space="preserve"> 集積抵抗</t>
  </si>
  <si>
    <t>YPB-12034</t>
    <phoneticPr fontId="3"/>
  </si>
  <si>
    <t>JPB-20013</t>
    <phoneticPr fontId="3"/>
  </si>
  <si>
    <t>MPB-53085</t>
  </si>
  <si>
    <t>MPB-53189</t>
  </si>
  <si>
    <t>MPB-53086</t>
  </si>
  <si>
    <t>MPB-53087</t>
  </si>
  <si>
    <t>スリーブ</t>
  </si>
  <si>
    <t>スイッチガード：S2H①-J</t>
    <phoneticPr fontId="3"/>
  </si>
  <si>
    <t>YPB-12309</t>
    <phoneticPr fontId="3"/>
  </si>
  <si>
    <t>MPB-53155</t>
    <phoneticPr fontId="3"/>
  </si>
  <si>
    <t>81513288-001</t>
    <phoneticPr fontId="3"/>
  </si>
  <si>
    <t>プランジャ組立図</t>
  </si>
  <si>
    <t>S2-0118-LF</t>
  </si>
  <si>
    <t>S2-0118-LC</t>
  </si>
  <si>
    <t>90038-004</t>
    <phoneticPr fontId="3"/>
  </si>
  <si>
    <t>81503459-001</t>
    <phoneticPr fontId="3"/>
  </si>
  <si>
    <t>反射板</t>
    <rPh sb="0" eb="2">
      <t>ハンシャ</t>
    </rPh>
    <rPh sb="2" eb="3">
      <t>イタ</t>
    </rPh>
    <phoneticPr fontId="3"/>
  </si>
  <si>
    <t>90038-032</t>
    <phoneticPr fontId="3"/>
  </si>
  <si>
    <t>90038-033</t>
  </si>
  <si>
    <t>81503486-001</t>
    <phoneticPr fontId="3"/>
  </si>
  <si>
    <t>81503486-003</t>
    <phoneticPr fontId="3"/>
  </si>
  <si>
    <t>81503486-004</t>
  </si>
  <si>
    <t>集積抵抗</t>
    <phoneticPr fontId="3"/>
  </si>
  <si>
    <t>81513071-001</t>
    <phoneticPr fontId="3"/>
  </si>
  <si>
    <t>A</t>
    <phoneticPr fontId="3"/>
  </si>
  <si>
    <t>C</t>
  </si>
  <si>
    <t>C</t>
    <phoneticPr fontId="3"/>
  </si>
  <si>
    <t>D</t>
  </si>
  <si>
    <t>E</t>
  </si>
  <si>
    <t>F</t>
  </si>
  <si>
    <t>G</t>
  </si>
  <si>
    <t>H</t>
  </si>
  <si>
    <t>J</t>
  </si>
  <si>
    <t>K</t>
  </si>
  <si>
    <t>L</t>
  </si>
  <si>
    <t>M</t>
  </si>
  <si>
    <t>N</t>
    <phoneticPr fontId="3"/>
  </si>
  <si>
    <t>P</t>
    <phoneticPr fontId="3"/>
  </si>
  <si>
    <t>W</t>
  </si>
  <si>
    <t>X</t>
  </si>
  <si>
    <t>Y</t>
  </si>
  <si>
    <t>Z</t>
  </si>
  <si>
    <t>ホルダー組立図</t>
    <rPh sb="4" eb="7">
      <t>クミタテズ</t>
    </rPh>
    <phoneticPr fontId="3"/>
  </si>
  <si>
    <t>抵抗器</t>
    <phoneticPr fontId="3"/>
  </si>
  <si>
    <t xml:space="preserve"> </t>
    <phoneticPr fontId="3"/>
  </si>
  <si>
    <t xml:space="preserve"> </t>
    <phoneticPr fontId="3"/>
  </si>
  <si>
    <t xml:space="preserve"> </t>
    <phoneticPr fontId="3"/>
  </si>
  <si>
    <t>S2F-L4DE</t>
    <phoneticPr fontId="3"/>
  </si>
  <si>
    <t>MPB-52257</t>
    <phoneticPr fontId="3"/>
  </si>
  <si>
    <t>MPB-52490</t>
    <phoneticPr fontId="3"/>
  </si>
  <si>
    <t xml:space="preserve">JPB-11299 </t>
    <phoneticPr fontId="3"/>
  </si>
  <si>
    <t>ナット</t>
    <phoneticPr fontId="3"/>
  </si>
  <si>
    <t>MPB-52491=MPB-5249+JPB-11299</t>
    <phoneticPr fontId="3"/>
  </si>
  <si>
    <t>S2</t>
    <phoneticPr fontId="3"/>
  </si>
  <si>
    <t>S4</t>
    <phoneticPr fontId="3"/>
  </si>
  <si>
    <t>L2</t>
    <phoneticPr fontId="3"/>
  </si>
  <si>
    <t>L4</t>
    <phoneticPr fontId="3"/>
  </si>
  <si>
    <t>S2-0115-S2</t>
    <phoneticPr fontId="3"/>
  </si>
  <si>
    <t>S2-0115-L2</t>
    <phoneticPr fontId="3"/>
  </si>
  <si>
    <t>S2-0115-L4</t>
    <phoneticPr fontId="3"/>
  </si>
  <si>
    <t>S2-0115-S4</t>
    <phoneticPr fontId="3"/>
  </si>
  <si>
    <t>S2Dユニット(1)</t>
    <phoneticPr fontId="3"/>
  </si>
  <si>
    <t>S2Dユニット(2)</t>
  </si>
  <si>
    <t>S2-0116-S2</t>
    <phoneticPr fontId="3"/>
  </si>
  <si>
    <t>S2-0116-S4</t>
    <phoneticPr fontId="3"/>
  </si>
  <si>
    <t>S2Dユニット(3)</t>
  </si>
  <si>
    <t>S2-0117-S2</t>
    <phoneticPr fontId="3"/>
  </si>
  <si>
    <t>S2-0117-S4</t>
    <phoneticPr fontId="3"/>
  </si>
  <si>
    <t>代番</t>
    <rPh sb="0" eb="1">
      <t>ダイ</t>
    </rPh>
    <rPh sb="1" eb="2">
      <t>バン</t>
    </rPh>
    <phoneticPr fontId="3"/>
  </si>
  <si>
    <t>S2V-L1R</t>
    <phoneticPr fontId="3"/>
  </si>
  <si>
    <t>S2V-L1G</t>
    <phoneticPr fontId="3"/>
  </si>
  <si>
    <t>S2V-L1D</t>
    <phoneticPr fontId="3"/>
  </si>
  <si>
    <t>S2V-L1W</t>
    <phoneticPr fontId="3"/>
  </si>
  <si>
    <t>S2V-L2R</t>
    <phoneticPr fontId="3"/>
  </si>
  <si>
    <t>S2V-L2G</t>
    <phoneticPr fontId="3"/>
  </si>
  <si>
    <t>S2V-L2D</t>
    <phoneticPr fontId="3"/>
  </si>
  <si>
    <t>S2V-L2W</t>
    <phoneticPr fontId="3"/>
  </si>
  <si>
    <t>カラープレート長軸2分割</t>
    <rPh sb="7" eb="8">
      <t>ナガ</t>
    </rPh>
    <rPh sb="8" eb="9">
      <t>ジク</t>
    </rPh>
    <rPh sb="10" eb="12">
      <t>ブンカツ</t>
    </rPh>
    <phoneticPr fontId="3"/>
  </si>
  <si>
    <t>記号</t>
    <rPh sb="0" eb="2">
      <t>キゴウ</t>
    </rPh>
    <phoneticPr fontId="3"/>
  </si>
  <si>
    <t>92215-005</t>
    <phoneticPr fontId="3"/>
  </si>
  <si>
    <t>SYS8A</t>
    <phoneticPr fontId="3"/>
  </si>
  <si>
    <t>SYS8G</t>
    <phoneticPr fontId="3"/>
  </si>
  <si>
    <t>92215-004</t>
    <phoneticPr fontId="3"/>
  </si>
  <si>
    <t>SYS8R</t>
    <phoneticPr fontId="3"/>
  </si>
  <si>
    <t>アンバー</t>
  </si>
  <si>
    <t>アンバー</t>
    <phoneticPr fontId="3"/>
  </si>
  <si>
    <t>緑</t>
    <rPh sb="0" eb="1">
      <t>ミドリ</t>
    </rPh>
    <phoneticPr fontId="3"/>
  </si>
  <si>
    <t>赤</t>
    <rPh sb="0" eb="1">
      <t>アカ</t>
    </rPh>
    <phoneticPr fontId="3"/>
  </si>
  <si>
    <t>動作形式</t>
    <rPh sb="0" eb="2">
      <t>ドウサ</t>
    </rPh>
    <rPh sb="2" eb="4">
      <t>ケイシキ</t>
    </rPh>
    <phoneticPr fontId="23"/>
  </si>
  <si>
    <t>ボタン形状</t>
    <rPh sb="3" eb="5">
      <t>ケイジョウ</t>
    </rPh>
    <phoneticPr fontId="23"/>
  </si>
  <si>
    <t>照光方式</t>
    <rPh sb="0" eb="2">
      <t>ショウコウ</t>
    </rPh>
    <rPh sb="2" eb="4">
      <t>ホウシキ</t>
    </rPh>
    <phoneticPr fontId="23"/>
  </si>
  <si>
    <t>D</t>
    <phoneticPr fontId="3"/>
  </si>
  <si>
    <t>スイッチ形式</t>
    <rPh sb="4" eb="6">
      <t>ケイシキ</t>
    </rPh>
    <phoneticPr fontId="23"/>
  </si>
  <si>
    <t>-</t>
    <phoneticPr fontId="23"/>
  </si>
  <si>
    <t>LED色</t>
    <rPh sb="3" eb="4">
      <t>イロ</t>
    </rPh>
    <phoneticPr fontId="3"/>
  </si>
  <si>
    <t xml:space="preserve"> </t>
    <phoneticPr fontId="3"/>
  </si>
  <si>
    <t>81505196-001</t>
  </si>
  <si>
    <t>81505196-001</t>
    <phoneticPr fontId="3"/>
  </si>
  <si>
    <t>S2T-LFA24A</t>
    <phoneticPr fontId="3"/>
  </si>
  <si>
    <t>ランプホルダー</t>
    <phoneticPr fontId="3"/>
  </si>
  <si>
    <t>81505196-002</t>
  </si>
  <si>
    <t>81505196-003</t>
  </si>
  <si>
    <t>81505196-004</t>
  </si>
  <si>
    <t>S2T-LFA24B</t>
    <phoneticPr fontId="3"/>
  </si>
  <si>
    <t>S2T-LFB24A</t>
    <phoneticPr fontId="3"/>
  </si>
  <si>
    <t>S2T-LFB24B</t>
    <phoneticPr fontId="3"/>
  </si>
  <si>
    <t>81505195-001</t>
  </si>
  <si>
    <t>81505195-001</t>
    <phoneticPr fontId="3"/>
  </si>
  <si>
    <t>81505195-002</t>
  </si>
  <si>
    <t>S2T-LCA24A</t>
    <phoneticPr fontId="3"/>
  </si>
  <si>
    <t>S2T-LCA24B</t>
    <phoneticPr fontId="3"/>
  </si>
  <si>
    <t>81505195-003</t>
  </si>
  <si>
    <t>81505195-004</t>
  </si>
  <si>
    <t>CA2</t>
    <phoneticPr fontId="3"/>
  </si>
  <si>
    <t>S2T-LCB24A</t>
    <phoneticPr fontId="3"/>
  </si>
  <si>
    <t>S2T-LCB24B</t>
    <phoneticPr fontId="3"/>
  </si>
  <si>
    <t>81506638-002</t>
    <phoneticPr fontId="3"/>
  </si>
  <si>
    <t>81506637-002</t>
    <phoneticPr fontId="3"/>
  </si>
  <si>
    <t>S2D-12SGA</t>
    <phoneticPr fontId="3"/>
  </si>
  <si>
    <t>S2D-22SGA</t>
    <phoneticPr fontId="3"/>
  </si>
  <si>
    <t>スイッチユニット</t>
    <phoneticPr fontId="3"/>
  </si>
  <si>
    <t>CE2</t>
    <phoneticPr fontId="3"/>
  </si>
  <si>
    <t>CZZ</t>
    <phoneticPr fontId="3"/>
  </si>
  <si>
    <t>エラー</t>
    <phoneticPr fontId="3"/>
  </si>
  <si>
    <t>FZZ</t>
    <phoneticPr fontId="3"/>
  </si>
  <si>
    <t>CA</t>
  </si>
  <si>
    <t>CA</t>
    <phoneticPr fontId="3"/>
  </si>
  <si>
    <t>CB</t>
  </si>
  <si>
    <t>CB</t>
    <phoneticPr fontId="3"/>
  </si>
  <si>
    <t>FA</t>
  </si>
  <si>
    <t>FA</t>
    <phoneticPr fontId="3"/>
  </si>
  <si>
    <t>FB</t>
  </si>
  <si>
    <t>FB</t>
    <phoneticPr fontId="3"/>
  </si>
  <si>
    <t>CA1DZ</t>
  </si>
  <si>
    <t>CA1GZ</t>
  </si>
  <si>
    <t>CA1NZ</t>
  </si>
  <si>
    <t>CA1PZ</t>
  </si>
  <si>
    <t>CA1RZ</t>
  </si>
  <si>
    <t>CA1WZ</t>
  </si>
  <si>
    <t>CA2DD</t>
  </si>
  <si>
    <t>CA2DG</t>
  </si>
  <si>
    <t>CA2DR</t>
  </si>
  <si>
    <t>CA2DW</t>
  </si>
  <si>
    <t>CA2GD</t>
  </si>
  <si>
    <t>CA2GG</t>
  </si>
  <si>
    <t>CA2GR</t>
  </si>
  <si>
    <t>CA2GW</t>
  </si>
  <si>
    <t>CA2RD</t>
  </si>
  <si>
    <t>CA2RG</t>
  </si>
  <si>
    <t>CA2RR</t>
  </si>
  <si>
    <t>CA2RW</t>
  </si>
  <si>
    <t>CA2WD</t>
  </si>
  <si>
    <t>CA2WG</t>
  </si>
  <si>
    <t>CA2WR</t>
  </si>
  <si>
    <t>CA2WW</t>
  </si>
  <si>
    <t>CB1DZ</t>
  </si>
  <si>
    <t>CB1GZ</t>
  </si>
  <si>
    <t>CB1NZ</t>
  </si>
  <si>
    <t>CB1PZ</t>
  </si>
  <si>
    <t>CB1RZ</t>
  </si>
  <si>
    <t>CB1WZ</t>
  </si>
  <si>
    <t>CB2DD</t>
  </si>
  <si>
    <t>CB2DG</t>
  </si>
  <si>
    <t>CB2DR</t>
  </si>
  <si>
    <t>CB2DW</t>
  </si>
  <si>
    <t>CB2GD</t>
  </si>
  <si>
    <t>CB2GG</t>
  </si>
  <si>
    <t>CB2GR</t>
  </si>
  <si>
    <t>CB2GW</t>
  </si>
  <si>
    <t>CB2RD</t>
  </si>
  <si>
    <t>CB2RG</t>
  </si>
  <si>
    <t>CB2RR</t>
  </si>
  <si>
    <t>CB2RW</t>
  </si>
  <si>
    <t>CB2WD</t>
  </si>
  <si>
    <t>CB2WG</t>
  </si>
  <si>
    <t>CB2WR</t>
  </si>
  <si>
    <t>CB2WW</t>
  </si>
  <si>
    <t>FA1DZ</t>
  </si>
  <si>
    <t>FA1GZ</t>
  </si>
  <si>
    <t>FA1NZ</t>
  </si>
  <si>
    <t>FA1PZ</t>
  </si>
  <si>
    <t>FA1RZ</t>
  </si>
  <si>
    <t>FA1WZ</t>
  </si>
  <si>
    <t>FA2DD</t>
  </si>
  <si>
    <t>FA2DG</t>
  </si>
  <si>
    <t>FA2DR</t>
  </si>
  <si>
    <t>FA2DW</t>
  </si>
  <si>
    <t>FA2GD</t>
  </si>
  <si>
    <t>FA2GG</t>
  </si>
  <si>
    <t>FA2GR</t>
  </si>
  <si>
    <t>FA2GW</t>
  </si>
  <si>
    <t>FA2RD</t>
  </si>
  <si>
    <t>FA2RG</t>
  </si>
  <si>
    <t>FA2RR</t>
  </si>
  <si>
    <t>FA2RW</t>
  </si>
  <si>
    <t>FA2WD</t>
  </si>
  <si>
    <t>FA2WG</t>
  </si>
  <si>
    <t>FA2WR</t>
  </si>
  <si>
    <t>FA2WW</t>
  </si>
  <si>
    <t>FB1DZ</t>
  </si>
  <si>
    <t>FB1GZ</t>
  </si>
  <si>
    <t>FB1NZ</t>
  </si>
  <si>
    <t>FB1PZ</t>
  </si>
  <si>
    <t>FB1RZ</t>
  </si>
  <si>
    <t>FB1WZ</t>
  </si>
  <si>
    <t>FB2DD</t>
  </si>
  <si>
    <t>FB2DG</t>
  </si>
  <si>
    <t>FB2DR</t>
  </si>
  <si>
    <t>FB2DW</t>
  </si>
  <si>
    <t>FB2GD</t>
  </si>
  <si>
    <t>FB2GG</t>
  </si>
  <si>
    <t>FB2GR</t>
  </si>
  <si>
    <t>FB2GW</t>
  </si>
  <si>
    <t>FB2RD</t>
  </si>
  <si>
    <t>FB2RG</t>
  </si>
  <si>
    <t>FB2RR</t>
  </si>
  <si>
    <t>FB2RW</t>
  </si>
  <si>
    <t>FB2WD</t>
  </si>
  <si>
    <t>FB2WG</t>
  </si>
  <si>
    <t>FB2WR</t>
  </si>
  <si>
    <t>FB2WW</t>
  </si>
  <si>
    <t>FA2</t>
    <phoneticPr fontId="3"/>
  </si>
  <si>
    <t>FE2</t>
    <phoneticPr fontId="3"/>
  </si>
  <si>
    <t>C1DZ</t>
  </si>
  <si>
    <t>C1GZ</t>
  </si>
  <si>
    <t>C1NZ</t>
  </si>
  <si>
    <t>C1PZ</t>
  </si>
  <si>
    <t>C1RZ</t>
  </si>
  <si>
    <t>C1WZ</t>
  </si>
  <si>
    <t>C2DD</t>
  </si>
  <si>
    <t>C2DG</t>
  </si>
  <si>
    <t>C2DR</t>
  </si>
  <si>
    <t>C2DW</t>
  </si>
  <si>
    <t>C2GD</t>
  </si>
  <si>
    <t>C2GG</t>
  </si>
  <si>
    <t>C2GR</t>
  </si>
  <si>
    <t>C2GW</t>
  </si>
  <si>
    <t>C2RD</t>
  </si>
  <si>
    <t>C2RG</t>
  </si>
  <si>
    <t>C2RR</t>
  </si>
  <si>
    <t>C2RW</t>
  </si>
  <si>
    <t>C2WD</t>
  </si>
  <si>
    <t>C2WG</t>
  </si>
  <si>
    <t>C2WR</t>
  </si>
  <si>
    <t>C2WW</t>
  </si>
  <si>
    <t>F1DZ</t>
  </si>
  <si>
    <t>F1GZ</t>
  </si>
  <si>
    <t>F1NZ</t>
  </si>
  <si>
    <t>F1PZ</t>
  </si>
  <si>
    <t>F1RZ</t>
  </si>
  <si>
    <t>F1WZ</t>
  </si>
  <si>
    <t>F2DD</t>
  </si>
  <si>
    <t>F2DG</t>
  </si>
  <si>
    <t>F2DR</t>
  </si>
  <si>
    <t>F2DW</t>
  </si>
  <si>
    <t>F2GD</t>
  </si>
  <si>
    <t>F2GG</t>
  </si>
  <si>
    <t>F2GR</t>
  </si>
  <si>
    <t>F2GW</t>
  </si>
  <si>
    <t>F2RD</t>
  </si>
  <si>
    <t>F2RG</t>
  </si>
  <si>
    <t>F2RR</t>
  </si>
  <si>
    <t>F2RW</t>
  </si>
  <si>
    <t>F2WD</t>
  </si>
  <si>
    <t>F2WG</t>
  </si>
  <si>
    <t>F2WR</t>
  </si>
  <si>
    <t>F2WW</t>
  </si>
  <si>
    <t>81505198-001</t>
    <phoneticPr fontId="3"/>
  </si>
  <si>
    <t>S2F-L1AA</t>
    <phoneticPr fontId="3"/>
  </si>
  <si>
    <t>81505198-009</t>
    <phoneticPr fontId="3"/>
  </si>
  <si>
    <t>S2F-L1BD</t>
    <phoneticPr fontId="3"/>
  </si>
  <si>
    <t>S2C-L1BD</t>
    <phoneticPr fontId="3"/>
  </si>
  <si>
    <t>81505197-009</t>
    <phoneticPr fontId="3"/>
  </si>
  <si>
    <t>81505197-001</t>
    <phoneticPr fontId="3"/>
  </si>
  <si>
    <t>S2C-L1AA</t>
    <phoneticPr fontId="3"/>
  </si>
  <si>
    <t>ハウジング</t>
    <phoneticPr fontId="3"/>
  </si>
  <si>
    <t>　</t>
    <phoneticPr fontId="3"/>
  </si>
  <si>
    <t xml:space="preserve">　 </t>
    <phoneticPr fontId="3"/>
  </si>
  <si>
    <t>スペーサー</t>
    <phoneticPr fontId="3"/>
  </si>
  <si>
    <t>DB-0417-3</t>
    <phoneticPr fontId="3"/>
  </si>
  <si>
    <t>図面番号</t>
  </si>
  <si>
    <t>部品番号</t>
  </si>
  <si>
    <t>部品名</t>
  </si>
  <si>
    <t>使用先</t>
    <rPh sb="0" eb="3">
      <t>シヨウサキ</t>
    </rPh>
    <phoneticPr fontId="23"/>
  </si>
  <si>
    <t>SP- 5003</t>
  </si>
  <si>
    <t>-□</t>
  </si>
  <si>
    <t>長四角ボタン</t>
    <phoneticPr fontId="23"/>
  </si>
  <si>
    <t>キャップ</t>
    <phoneticPr fontId="23"/>
  </si>
  <si>
    <t>SP- 5004</t>
  </si>
  <si>
    <t>長四角フィルター(1)</t>
  </si>
  <si>
    <t>全面</t>
    <rPh sb="0" eb="2">
      <t>ゼンメン</t>
    </rPh>
    <phoneticPr fontId="23"/>
  </si>
  <si>
    <t>記号</t>
    <rPh sb="0" eb="2">
      <t>キゴウ</t>
    </rPh>
    <phoneticPr fontId="23"/>
  </si>
  <si>
    <t>SP- 5005</t>
  </si>
  <si>
    <t>長四角フィルター(2)</t>
  </si>
  <si>
    <t>横2分割</t>
    <rPh sb="0" eb="1">
      <t>ヨコ</t>
    </rPh>
    <rPh sb="2" eb="4">
      <t>ブンカツ</t>
    </rPh>
    <phoneticPr fontId="23"/>
  </si>
  <si>
    <t>C</t>
    <phoneticPr fontId="23"/>
  </si>
  <si>
    <t>CC</t>
    <phoneticPr fontId="23"/>
  </si>
  <si>
    <t>透明</t>
    <rPh sb="0" eb="2">
      <t>トウメイ</t>
    </rPh>
    <phoneticPr fontId="23"/>
  </si>
  <si>
    <t>SP- 5006</t>
  </si>
  <si>
    <t>長四角フィルター(3)</t>
  </si>
  <si>
    <t>縦2分割</t>
    <rPh sb="0" eb="1">
      <t>タテ</t>
    </rPh>
    <rPh sb="2" eb="4">
      <t>ブンカツ</t>
    </rPh>
    <phoneticPr fontId="23"/>
  </si>
  <si>
    <t>SK</t>
    <phoneticPr fontId="23"/>
  </si>
  <si>
    <t>スモーク黒</t>
    <rPh sb="4" eb="5">
      <t>クロ</t>
    </rPh>
    <phoneticPr fontId="23"/>
  </si>
  <si>
    <t>SP- 5007</t>
  </si>
  <si>
    <t>長四角フィルター(4)</t>
  </si>
  <si>
    <t>3・4分割</t>
    <rPh sb="3" eb="5">
      <t>ブンカツ</t>
    </rPh>
    <phoneticPr fontId="23"/>
  </si>
  <si>
    <t>SP- 5008</t>
  </si>
  <si>
    <t>遮光板(1)</t>
    <phoneticPr fontId="23"/>
  </si>
  <si>
    <t>フィルター</t>
    <phoneticPr fontId="23"/>
  </si>
  <si>
    <t>横3・4分割</t>
    <rPh sb="0" eb="1">
      <t>ヨコ</t>
    </rPh>
    <rPh sb="4" eb="6">
      <t>ブンカツ</t>
    </rPh>
    <phoneticPr fontId="23"/>
  </si>
  <si>
    <t>SP- 5009</t>
  </si>
  <si>
    <t>遮光板(2)</t>
    <phoneticPr fontId="23"/>
  </si>
  <si>
    <t>R</t>
    <phoneticPr fontId="23"/>
  </si>
  <si>
    <t>赤</t>
    <rPh sb="0" eb="1">
      <t>アカ</t>
    </rPh>
    <phoneticPr fontId="23"/>
  </si>
  <si>
    <t>遮光板(2)</t>
    <phoneticPr fontId="23"/>
  </si>
  <si>
    <t>縦3・4分割</t>
    <rPh sb="0" eb="1">
      <t>タテ</t>
    </rPh>
    <rPh sb="4" eb="6">
      <t>ブンカツ</t>
    </rPh>
    <phoneticPr fontId="23"/>
  </si>
  <si>
    <t>G</t>
    <phoneticPr fontId="23"/>
  </si>
  <si>
    <t>緑</t>
    <rPh sb="0" eb="1">
      <t>ミドリ</t>
    </rPh>
    <phoneticPr fontId="23"/>
  </si>
  <si>
    <t>SP- 5010</t>
  </si>
  <si>
    <t>遮光板(3)</t>
    <phoneticPr fontId="23"/>
  </si>
  <si>
    <t>Y</t>
    <phoneticPr fontId="23"/>
  </si>
  <si>
    <t>オレンジイエロー</t>
    <phoneticPr fontId="23"/>
  </si>
  <si>
    <t>SP- 5011</t>
  </si>
  <si>
    <t>遮光板(4)</t>
    <phoneticPr fontId="23"/>
  </si>
  <si>
    <t>M</t>
    <phoneticPr fontId="23"/>
  </si>
  <si>
    <t>乳白</t>
    <rPh sb="0" eb="1">
      <t>ニュウ</t>
    </rPh>
    <rPh sb="1" eb="2">
      <t>シロ</t>
    </rPh>
    <phoneticPr fontId="23"/>
  </si>
  <si>
    <t>SP- 5012</t>
  </si>
  <si>
    <t>長四角操作釦</t>
  </si>
  <si>
    <t>B</t>
    <phoneticPr fontId="23"/>
  </si>
  <si>
    <t>青</t>
    <rPh sb="0" eb="1">
      <t>アオ</t>
    </rPh>
    <phoneticPr fontId="23"/>
  </si>
  <si>
    <t>SP- 5013</t>
  </si>
  <si>
    <t>長四角反射鏡(1)</t>
    <phoneticPr fontId="23"/>
  </si>
  <si>
    <t>YY</t>
    <phoneticPr fontId="23"/>
  </si>
  <si>
    <t>レモンイエロー</t>
    <phoneticPr fontId="23"/>
  </si>
  <si>
    <t>SP- 5014</t>
  </si>
  <si>
    <t>長四角反射鏡(2)</t>
    <phoneticPr fontId="23"/>
  </si>
  <si>
    <t>2～4分割</t>
    <rPh sb="3" eb="5">
      <t>ブンカツ</t>
    </rPh>
    <phoneticPr fontId="23"/>
  </si>
  <si>
    <t>SP- 5015</t>
  </si>
  <si>
    <t>復帰スプリング</t>
  </si>
  <si>
    <t>ケース</t>
    <phoneticPr fontId="23"/>
  </si>
  <si>
    <t>SP- 5016</t>
  </si>
  <si>
    <t>メンテロック板</t>
  </si>
  <si>
    <t>SP- 5017</t>
  </si>
  <si>
    <t>接続子</t>
  </si>
  <si>
    <t>H</t>
    <phoneticPr fontId="23"/>
  </si>
  <si>
    <t>灰</t>
    <rPh sb="0" eb="1">
      <t>ハイ</t>
    </rPh>
    <phoneticPr fontId="23"/>
  </si>
  <si>
    <t>SP- 5018</t>
  </si>
  <si>
    <t>インジケーター用スペーサー</t>
  </si>
  <si>
    <t>K</t>
    <phoneticPr fontId="23"/>
  </si>
  <si>
    <t>黒</t>
    <rPh sb="0" eb="1">
      <t>クロ</t>
    </rPh>
    <phoneticPr fontId="23"/>
  </si>
  <si>
    <t>SP- 5019</t>
  </si>
  <si>
    <t>LED基板</t>
  </si>
  <si>
    <t>R</t>
    <phoneticPr fontId="23"/>
  </si>
  <si>
    <t>SP- 5020</t>
  </si>
  <si>
    <t>LED端子P</t>
  </si>
  <si>
    <t>W</t>
    <phoneticPr fontId="23"/>
  </si>
  <si>
    <t>白</t>
    <rPh sb="0" eb="1">
      <t>シロ</t>
    </rPh>
    <phoneticPr fontId="23"/>
  </si>
  <si>
    <t>SP- 5021</t>
  </si>
  <si>
    <t>LED端子C</t>
  </si>
  <si>
    <t>バリア</t>
    <phoneticPr fontId="23"/>
  </si>
  <si>
    <t>SP- 5022</t>
  </si>
  <si>
    <t>長四角ケース</t>
  </si>
  <si>
    <t>SP- 5023</t>
  </si>
  <si>
    <t>スナップバネ(1)</t>
    <phoneticPr fontId="46"/>
  </si>
  <si>
    <t>横取付</t>
    <rPh sb="0" eb="1">
      <t>ヨコ</t>
    </rPh>
    <rPh sb="1" eb="3">
      <t>トリツケ</t>
    </rPh>
    <phoneticPr fontId="23"/>
  </si>
  <si>
    <t>SP- 5024</t>
  </si>
  <si>
    <t>スナップバネ(2)</t>
  </si>
  <si>
    <t>縦取付</t>
    <rPh sb="0" eb="1">
      <t>タテ</t>
    </rPh>
    <rPh sb="1" eb="3">
      <t>トリツケ</t>
    </rPh>
    <phoneticPr fontId="23"/>
  </si>
  <si>
    <t>SP- 5025</t>
  </si>
  <si>
    <t>長四角スイッチホルダー</t>
  </si>
  <si>
    <t>SP- 5026</t>
  </si>
  <si>
    <t>長四角レバー　上</t>
  </si>
  <si>
    <t>LED</t>
    <phoneticPr fontId="23"/>
  </si>
  <si>
    <t>SP- 5027</t>
  </si>
  <si>
    <t>長四角レバー　下</t>
  </si>
  <si>
    <t>SP- 5028</t>
  </si>
  <si>
    <t>反転スプリング</t>
    <rPh sb="0" eb="2">
      <t>ハンテン</t>
    </rPh>
    <phoneticPr fontId="23"/>
  </si>
  <si>
    <t>B</t>
    <phoneticPr fontId="23"/>
  </si>
  <si>
    <t>高輝度青</t>
    <rPh sb="0" eb="3">
      <t>コウキド</t>
    </rPh>
    <rPh sb="3" eb="4">
      <t>アオ</t>
    </rPh>
    <phoneticPr fontId="1"/>
  </si>
  <si>
    <t>SP- 5029</t>
  </si>
  <si>
    <t>長四角作動桿</t>
  </si>
  <si>
    <t>W</t>
    <phoneticPr fontId="23"/>
  </si>
  <si>
    <t>高輝度白</t>
    <rPh sb="0" eb="3">
      <t>コウキド</t>
    </rPh>
    <rPh sb="3" eb="4">
      <t>シロ</t>
    </rPh>
    <phoneticPr fontId="1"/>
  </si>
  <si>
    <t>SP- 5030</t>
  </si>
  <si>
    <t>-1P</t>
    <phoneticPr fontId="23"/>
  </si>
  <si>
    <t>スイッチ部（インサート成形）</t>
  </si>
  <si>
    <t>高負荷はんだ</t>
    <rPh sb="0" eb="3">
      <t>コウフカ</t>
    </rPh>
    <phoneticPr fontId="23"/>
  </si>
  <si>
    <t>M</t>
    <phoneticPr fontId="23"/>
  </si>
  <si>
    <t>高輝度緑</t>
    <rPh sb="0" eb="3">
      <t>コウキド</t>
    </rPh>
    <rPh sb="3" eb="4">
      <t>ミドリ</t>
    </rPh>
    <phoneticPr fontId="1"/>
  </si>
  <si>
    <t>-1C</t>
    <phoneticPr fontId="23"/>
  </si>
  <si>
    <t>高負荷ＰＣ板</t>
    <rPh sb="0" eb="3">
      <t>コウフカ</t>
    </rPh>
    <rPh sb="5" eb="6">
      <t>バン</t>
    </rPh>
    <phoneticPr fontId="23"/>
  </si>
  <si>
    <t>RGB</t>
    <phoneticPr fontId="23"/>
  </si>
  <si>
    <t>マルチカラー</t>
  </si>
  <si>
    <t>-2P</t>
    <phoneticPr fontId="23"/>
  </si>
  <si>
    <t>微少負荷はんだ</t>
    <rPh sb="0" eb="2">
      <t>ビショウ</t>
    </rPh>
    <rPh sb="2" eb="4">
      <t>フカ</t>
    </rPh>
    <phoneticPr fontId="23"/>
  </si>
  <si>
    <t>赤</t>
    <rPh sb="0" eb="1">
      <t>アカ</t>
    </rPh>
    <phoneticPr fontId="1"/>
  </si>
  <si>
    <t>-2C</t>
    <phoneticPr fontId="23"/>
  </si>
  <si>
    <t>微少負荷ＰＣ板</t>
    <rPh sb="0" eb="2">
      <t>ビショウ</t>
    </rPh>
    <rPh sb="2" eb="4">
      <t>フカ</t>
    </rPh>
    <rPh sb="6" eb="7">
      <t>バン</t>
    </rPh>
    <phoneticPr fontId="23"/>
  </si>
  <si>
    <t>Y</t>
    <phoneticPr fontId="23"/>
  </si>
  <si>
    <t>黄</t>
    <rPh sb="0" eb="1">
      <t>キ</t>
    </rPh>
    <phoneticPr fontId="1"/>
  </si>
  <si>
    <t>SP- 5031</t>
  </si>
  <si>
    <t>可動子</t>
    <rPh sb="2" eb="3">
      <t>コ</t>
    </rPh>
    <phoneticPr fontId="46"/>
  </si>
  <si>
    <t>高負荷</t>
    <rPh sb="0" eb="3">
      <t>コウフカ</t>
    </rPh>
    <phoneticPr fontId="23"/>
  </si>
  <si>
    <t>×</t>
  </si>
  <si>
    <t>X</t>
    <phoneticPr fontId="23"/>
  </si>
  <si>
    <t>LEDなし</t>
  </si>
  <si>
    <t>微少負荷</t>
    <rPh sb="0" eb="2">
      <t>ビショウ</t>
    </rPh>
    <rPh sb="2" eb="4">
      <t>フカ</t>
    </rPh>
    <phoneticPr fontId="23"/>
  </si>
  <si>
    <t>SP- 5032</t>
  </si>
  <si>
    <t>操作片</t>
  </si>
  <si>
    <t>SP- 5033</t>
  </si>
  <si>
    <t>可動スプリング</t>
  </si>
  <si>
    <t>SP- 5034</t>
  </si>
  <si>
    <t>ダミーベース</t>
  </si>
  <si>
    <t>SP- 5035</t>
  </si>
  <si>
    <t>ダミーばね</t>
    <phoneticPr fontId="23"/>
  </si>
  <si>
    <t>SP- 5036</t>
  </si>
  <si>
    <t>ハッカーピン</t>
  </si>
  <si>
    <t>SP- 5037</t>
  </si>
  <si>
    <t>ピン保持板</t>
    <phoneticPr fontId="23"/>
  </si>
  <si>
    <t>SP- 5038</t>
  </si>
  <si>
    <t>ピン押さえばね</t>
    <rPh sb="2" eb="3">
      <t>オ</t>
    </rPh>
    <phoneticPr fontId="46"/>
  </si>
  <si>
    <t>SP- 5039</t>
  </si>
  <si>
    <t>ガードカバー上(1)　</t>
    <phoneticPr fontId="23"/>
  </si>
  <si>
    <t>長四角縦開き</t>
  </si>
  <si>
    <t>SP- 5040</t>
  </si>
  <si>
    <t>ガードカバー下(1)</t>
    <phoneticPr fontId="23"/>
  </si>
  <si>
    <t>長四角縦開き</t>
    <phoneticPr fontId="23"/>
  </si>
  <si>
    <t>SP- 5041</t>
  </si>
  <si>
    <t>ガードカバースプリング</t>
  </si>
  <si>
    <t>SP- 5042</t>
  </si>
  <si>
    <t>ショートサイドバリア</t>
  </si>
  <si>
    <t>SP- 5043</t>
  </si>
  <si>
    <t>ショートセンターバリア</t>
    <phoneticPr fontId="23"/>
  </si>
  <si>
    <t>SP- 5044</t>
  </si>
  <si>
    <t>ロングサイドバリア</t>
  </si>
  <si>
    <t>SP- 5045</t>
  </si>
  <si>
    <t>ロングセンターバリア</t>
    <phoneticPr fontId="23"/>
  </si>
  <si>
    <t>SP- 5046</t>
  </si>
  <si>
    <t>変換端子</t>
  </si>
  <si>
    <t>SP- 5047</t>
  </si>
  <si>
    <t>DC110端子P(1)</t>
    <phoneticPr fontId="23"/>
  </si>
  <si>
    <t>SP- 5048</t>
  </si>
  <si>
    <t>DC110端子P(2)</t>
    <phoneticPr fontId="23"/>
  </si>
  <si>
    <t>SP- 5049</t>
  </si>
  <si>
    <t>DC110ソケット</t>
  </si>
  <si>
    <t>SP- 5050</t>
  </si>
  <si>
    <t>DC110ベ－ス</t>
  </si>
  <si>
    <t>SP- 5051</t>
  </si>
  <si>
    <t>抵抗基板</t>
  </si>
  <si>
    <t>SP- 5052</t>
  </si>
  <si>
    <t>回路基板</t>
  </si>
  <si>
    <t>SP- 5053</t>
  </si>
  <si>
    <t>ロック金具　長四角</t>
  </si>
  <si>
    <t>SP- 5054</t>
  </si>
  <si>
    <t>端子カバー　長四角</t>
  </si>
  <si>
    <t>SP- 5055</t>
  </si>
  <si>
    <t>端子ホルダ</t>
  </si>
  <si>
    <t>SP- 5056</t>
  </si>
  <si>
    <t>端子ホルダカバー</t>
  </si>
  <si>
    <t>SP- 5057</t>
  </si>
  <si>
    <t>圧接端子</t>
  </si>
  <si>
    <t>SP- 5058</t>
  </si>
  <si>
    <t>コネクタカバー　長四角</t>
  </si>
  <si>
    <t>SP- 5059</t>
  </si>
  <si>
    <t>プリント基板</t>
  </si>
  <si>
    <t>SP- 5060</t>
  </si>
  <si>
    <t>スイッチ部　組図</t>
  </si>
  <si>
    <t>SP- 5061</t>
  </si>
  <si>
    <t>ダミースイッチ　組図</t>
  </si>
  <si>
    <t>SP- 5062</t>
  </si>
  <si>
    <t>LED実装図(1)</t>
    <phoneticPr fontId="23"/>
  </si>
  <si>
    <t>SP- 5063</t>
  </si>
  <si>
    <t>LED実装図(2)</t>
  </si>
  <si>
    <t>SP- 5064</t>
  </si>
  <si>
    <t>LED実装図(3)</t>
  </si>
  <si>
    <t>SP- 5065</t>
  </si>
  <si>
    <t>LED実装図(4)</t>
  </si>
  <si>
    <t>SP- 5066</t>
  </si>
  <si>
    <t>LED実装図(5)</t>
  </si>
  <si>
    <t>SP- 5067</t>
  </si>
  <si>
    <t>LED実装図(6)</t>
  </si>
  <si>
    <t>SP- 5068</t>
  </si>
  <si>
    <t>LED実装図(7)</t>
  </si>
  <si>
    <t>SP- 5069</t>
  </si>
  <si>
    <t>LED実装図(8)</t>
  </si>
  <si>
    <t>SP- 5070</t>
  </si>
  <si>
    <t>長四角ガードカバー　縦開き</t>
    <phoneticPr fontId="46"/>
  </si>
  <si>
    <t>SP- 5071</t>
  </si>
  <si>
    <t>長四角ガードカバー　横開き</t>
    <rPh sb="10" eb="11">
      <t>ヨコ</t>
    </rPh>
    <phoneticPr fontId="46"/>
  </si>
  <si>
    <t>SP- 5078</t>
    <phoneticPr fontId="46"/>
  </si>
  <si>
    <t>抵抗基板実装</t>
  </si>
  <si>
    <t>SP- 5079</t>
    <phoneticPr fontId="46"/>
  </si>
  <si>
    <t>回路基板実装</t>
  </si>
  <si>
    <t>SP- 5080</t>
    <phoneticPr fontId="46"/>
  </si>
  <si>
    <t>DC110Vユニット</t>
    <phoneticPr fontId="46"/>
  </si>
  <si>
    <t>回路特性</t>
    <rPh sb="0" eb="2">
      <t>カイロ</t>
    </rPh>
    <rPh sb="2" eb="4">
      <t>トクセイ</t>
    </rPh>
    <phoneticPr fontId="23"/>
  </si>
  <si>
    <t>回路数</t>
    <rPh sb="0" eb="2">
      <t>カイロ</t>
    </rPh>
    <rPh sb="2" eb="3">
      <t>スウ</t>
    </rPh>
    <phoneticPr fontId="23"/>
  </si>
  <si>
    <t>ＬＥＤの色</t>
    <rPh sb="4" eb="5">
      <t>イロ</t>
    </rPh>
    <phoneticPr fontId="23"/>
  </si>
  <si>
    <t>ボタン</t>
    <phoneticPr fontId="23"/>
  </si>
  <si>
    <t>ケース</t>
    <phoneticPr fontId="23"/>
  </si>
  <si>
    <t>ﾌｨﾙﾀｰの色</t>
    <rPh sb="6" eb="7">
      <t>イロ</t>
    </rPh>
    <phoneticPr fontId="23"/>
  </si>
  <si>
    <t>端子形状</t>
    <rPh sb="0" eb="2">
      <t>タンシ</t>
    </rPh>
    <rPh sb="2" eb="4">
      <t>ケイジョウ</t>
    </rPh>
    <phoneticPr fontId="23"/>
  </si>
  <si>
    <t>電圧</t>
    <rPh sb="0" eb="2">
      <t>デンアツ</t>
    </rPh>
    <phoneticPr fontId="23"/>
  </si>
  <si>
    <t>ＬＥＤ回路特性</t>
    <rPh sb="3" eb="5">
      <t>カイロ</t>
    </rPh>
    <rPh sb="5" eb="7">
      <t>トクセイ</t>
    </rPh>
    <phoneticPr fontId="23"/>
  </si>
  <si>
    <t>取付方法</t>
    <rPh sb="0" eb="2">
      <t>トリツケ</t>
    </rPh>
    <rPh sb="2" eb="4">
      <t>ホウホウ</t>
    </rPh>
    <phoneticPr fontId="23"/>
  </si>
  <si>
    <t>アクセサリ</t>
    <phoneticPr fontId="23"/>
  </si>
  <si>
    <t>SP</t>
    <phoneticPr fontId="23"/>
  </si>
  <si>
    <t>－</t>
    <phoneticPr fontId="23"/>
  </si>
  <si>
    <t>C</t>
    <phoneticPr fontId="23"/>
  </si>
  <si>
    <t>S2B10-J</t>
    <phoneticPr fontId="3"/>
  </si>
  <si>
    <t>-</t>
    <phoneticPr fontId="23"/>
  </si>
  <si>
    <t>S2B11-J</t>
    <phoneticPr fontId="3"/>
  </si>
  <si>
    <t>S2B14-J</t>
    <phoneticPr fontId="3"/>
  </si>
  <si>
    <t>S2B1-J</t>
    <phoneticPr fontId="3"/>
  </si>
  <si>
    <t>SP-5042-H</t>
    <phoneticPr fontId="23"/>
  </si>
  <si>
    <t>S2B2-J</t>
    <phoneticPr fontId="3"/>
  </si>
  <si>
    <t>SP-5044-H</t>
    <phoneticPr fontId="23"/>
  </si>
  <si>
    <t>S2B3-J</t>
    <phoneticPr fontId="3"/>
  </si>
  <si>
    <t>SP-5042-K</t>
    <phoneticPr fontId="23"/>
  </si>
  <si>
    <t>S2B4-J</t>
    <phoneticPr fontId="3"/>
  </si>
  <si>
    <t>SP-5044-K</t>
    <phoneticPr fontId="23"/>
  </si>
  <si>
    <t>S2B7-J</t>
    <phoneticPr fontId="3"/>
  </si>
  <si>
    <t>S2B8-J</t>
    <phoneticPr fontId="3"/>
  </si>
  <si>
    <t>S2B-BEB</t>
    <phoneticPr fontId="3"/>
  </si>
  <si>
    <t>?</t>
    <phoneticPr fontId="23"/>
  </si>
  <si>
    <t>S2B-BEK</t>
    <phoneticPr fontId="3"/>
  </si>
  <si>
    <t>K</t>
    <phoneticPr fontId="23"/>
  </si>
  <si>
    <t>S2B-BEL</t>
    <phoneticPr fontId="3"/>
  </si>
  <si>
    <t>H</t>
    <phoneticPr fontId="23"/>
  </si>
  <si>
    <t>S2B-BER</t>
    <phoneticPr fontId="3"/>
  </si>
  <si>
    <t>S2B-BEW</t>
    <phoneticPr fontId="3"/>
  </si>
  <si>
    <t>S2B-L1CK</t>
    <phoneticPr fontId="3"/>
  </si>
  <si>
    <t>SP-5045-K</t>
  </si>
  <si>
    <t>S2B-L1CL</t>
    <phoneticPr fontId="3"/>
  </si>
  <si>
    <t>SP-5045-H</t>
  </si>
  <si>
    <t>S2B-L1CW</t>
    <phoneticPr fontId="3"/>
  </si>
  <si>
    <t>S2B-L1EK</t>
    <phoneticPr fontId="3"/>
  </si>
  <si>
    <t>SP-5044-K</t>
  </si>
  <si>
    <t>S2B-L1EL</t>
    <phoneticPr fontId="3"/>
  </si>
  <si>
    <t>SP-5044-H</t>
  </si>
  <si>
    <t>S2B-L1EW</t>
    <phoneticPr fontId="3"/>
  </si>
  <si>
    <t>S2B-L2CK</t>
    <phoneticPr fontId="3"/>
  </si>
  <si>
    <t>S2B-L2EK</t>
    <phoneticPr fontId="3"/>
  </si>
  <si>
    <t>S2B-S1CB</t>
    <phoneticPr fontId="3"/>
  </si>
  <si>
    <t>S2B-S1CK</t>
    <phoneticPr fontId="3"/>
  </si>
  <si>
    <t>SP-5043-K</t>
  </si>
  <si>
    <t>S2B-S1CL</t>
    <phoneticPr fontId="3"/>
  </si>
  <si>
    <t>SP-5043-H</t>
  </si>
  <si>
    <t>S2B-S1CR</t>
    <phoneticPr fontId="3"/>
  </si>
  <si>
    <t>S2B-S1CW</t>
    <phoneticPr fontId="3"/>
  </si>
  <si>
    <t>S2B-S1EB</t>
    <phoneticPr fontId="3"/>
  </si>
  <si>
    <t>S2B-S1EK</t>
    <phoneticPr fontId="3"/>
  </si>
  <si>
    <t>SP-5042-K</t>
  </si>
  <si>
    <t>S2B-S1EL</t>
    <phoneticPr fontId="3"/>
  </si>
  <si>
    <t>SP-5042-H</t>
  </si>
  <si>
    <t>S2B-S1ER</t>
    <phoneticPr fontId="3"/>
  </si>
  <si>
    <t>S2B-S1EW</t>
    <phoneticPr fontId="3"/>
  </si>
  <si>
    <t>S2B-S2CK</t>
    <phoneticPr fontId="3"/>
  </si>
  <si>
    <t>S2B-S2EK</t>
    <phoneticPr fontId="3"/>
  </si>
  <si>
    <t>S2C-L1A24A-AC</t>
    <phoneticPr fontId="3"/>
  </si>
  <si>
    <t>S2C-L1A24B-AC</t>
    <phoneticPr fontId="3"/>
  </si>
  <si>
    <t>S2C-L1AA</t>
    <phoneticPr fontId="3"/>
  </si>
  <si>
    <t>S2C-L1AB</t>
    <phoneticPr fontId="3"/>
  </si>
  <si>
    <t>S2C-L1B24A-AC</t>
    <phoneticPr fontId="3"/>
  </si>
  <si>
    <t>S2C-L1B24B-AC</t>
    <phoneticPr fontId="3"/>
  </si>
  <si>
    <t>S2C-L1BC</t>
    <phoneticPr fontId="3"/>
  </si>
  <si>
    <t>S2C-L1BD</t>
    <phoneticPr fontId="3"/>
  </si>
  <si>
    <t>S2C-L1C24A-AC</t>
    <phoneticPr fontId="3"/>
  </si>
  <si>
    <t>S2C-L1C24B-AC</t>
    <phoneticPr fontId="3"/>
  </si>
  <si>
    <t>S2C-L1CE</t>
    <phoneticPr fontId="3"/>
  </si>
  <si>
    <t>S2C-L1DE</t>
    <phoneticPr fontId="3"/>
  </si>
  <si>
    <t>S2C-L2A24A-AC</t>
    <phoneticPr fontId="3"/>
  </si>
  <si>
    <t>S2C-L2A24B-AC</t>
    <phoneticPr fontId="3"/>
  </si>
  <si>
    <t>S2C-L2AA</t>
    <phoneticPr fontId="3"/>
  </si>
  <si>
    <t>S2C-L2AB</t>
    <phoneticPr fontId="3"/>
  </si>
  <si>
    <t>S2C-L2B24A-AC</t>
    <phoneticPr fontId="3"/>
  </si>
  <si>
    <t>S2C-L2BC</t>
    <phoneticPr fontId="3"/>
  </si>
  <si>
    <t>S2C-L2BD</t>
    <phoneticPr fontId="3"/>
  </si>
  <si>
    <t>S2C-L2C24A-AC</t>
    <phoneticPr fontId="3"/>
  </si>
  <si>
    <t>S2C-L2DE</t>
    <phoneticPr fontId="3"/>
  </si>
  <si>
    <t>S2C-L3A24B-AC</t>
    <phoneticPr fontId="3"/>
  </si>
  <si>
    <t>S2C-L3AA</t>
    <phoneticPr fontId="3"/>
  </si>
  <si>
    <t>S2C-L3B24B-AC</t>
    <phoneticPr fontId="3"/>
  </si>
  <si>
    <t>S2C-L3BD</t>
    <phoneticPr fontId="3"/>
  </si>
  <si>
    <t>S2C-L3CE</t>
    <phoneticPr fontId="3"/>
  </si>
  <si>
    <t>S2C-L4AA</t>
    <phoneticPr fontId="3"/>
  </si>
  <si>
    <t>S2C-L4BD</t>
    <phoneticPr fontId="3"/>
  </si>
  <si>
    <t>S2D-11SGA</t>
    <phoneticPr fontId="3"/>
  </si>
  <si>
    <t>M</t>
    <phoneticPr fontId="23"/>
  </si>
  <si>
    <t>S2D-12LGA</t>
    <phoneticPr fontId="3"/>
  </si>
  <si>
    <t>S2D-12SGA</t>
    <phoneticPr fontId="3"/>
  </si>
  <si>
    <t>S2D-14LGA</t>
    <phoneticPr fontId="3"/>
  </si>
  <si>
    <t>S2D-14SGA</t>
    <phoneticPr fontId="3"/>
  </si>
  <si>
    <t>S2D-21SGA</t>
    <phoneticPr fontId="3"/>
  </si>
  <si>
    <t>A</t>
    <phoneticPr fontId="23"/>
  </si>
  <si>
    <t>S2D-22SGA</t>
    <phoneticPr fontId="3"/>
  </si>
  <si>
    <t>S2D-24SGA</t>
    <phoneticPr fontId="3"/>
  </si>
  <si>
    <t>S2D-32SGA</t>
    <phoneticPr fontId="3"/>
  </si>
  <si>
    <t>S2D-34SGA</t>
    <phoneticPr fontId="3"/>
  </si>
  <si>
    <t>S2D-41SGA</t>
    <phoneticPr fontId="3"/>
  </si>
  <si>
    <t>S2D-42LGA</t>
    <phoneticPr fontId="3"/>
  </si>
  <si>
    <t>S2D-42SGA</t>
    <phoneticPr fontId="3"/>
  </si>
  <si>
    <t>S2D-44LGA</t>
    <phoneticPr fontId="3"/>
  </si>
  <si>
    <t>S2D-44SGA</t>
    <phoneticPr fontId="3"/>
  </si>
  <si>
    <t>S2D-52SGA</t>
    <phoneticPr fontId="3"/>
  </si>
  <si>
    <t>S2D-54SGA</t>
    <phoneticPr fontId="3"/>
  </si>
  <si>
    <t>S2D70-J</t>
    <phoneticPr fontId="3"/>
  </si>
  <si>
    <t>S2D72-J</t>
    <phoneticPr fontId="3"/>
  </si>
  <si>
    <t>S2D-J36K</t>
    <phoneticPr fontId="3"/>
  </si>
  <si>
    <t>S2D-J7</t>
    <phoneticPr fontId="3"/>
  </si>
  <si>
    <t>S2F-L1A24A-AC</t>
    <phoneticPr fontId="3"/>
  </si>
  <si>
    <t>S2F-L1A24B-AC</t>
    <phoneticPr fontId="3"/>
  </si>
  <si>
    <t>S2F-L1AA</t>
    <phoneticPr fontId="3"/>
  </si>
  <si>
    <t>Ｌ</t>
    <phoneticPr fontId="23"/>
  </si>
  <si>
    <t>S2F-L1AB</t>
    <phoneticPr fontId="3"/>
  </si>
  <si>
    <t>S2F-L1B24A-AC</t>
    <phoneticPr fontId="3"/>
  </si>
  <si>
    <t>S2F-L1B24B-AC</t>
    <phoneticPr fontId="3"/>
  </si>
  <si>
    <t>S2F-L1BC</t>
    <phoneticPr fontId="3"/>
  </si>
  <si>
    <t>S2F-L1BD</t>
    <phoneticPr fontId="3"/>
  </si>
  <si>
    <t>S2F-L1C24A-AC</t>
    <phoneticPr fontId="3"/>
  </si>
  <si>
    <t>S2F-L1C24B-AC</t>
    <phoneticPr fontId="3"/>
  </si>
  <si>
    <t>S2F-L1CE</t>
    <phoneticPr fontId="3"/>
  </si>
  <si>
    <t>S2F-L1DE</t>
    <phoneticPr fontId="3"/>
  </si>
  <si>
    <t>S2F-L2A24A-AC</t>
    <phoneticPr fontId="3"/>
  </si>
  <si>
    <t>S2F-L2A24B-AC</t>
    <phoneticPr fontId="3"/>
  </si>
  <si>
    <t>S2F-L2AA</t>
    <phoneticPr fontId="3"/>
  </si>
  <si>
    <t>2</t>
    <phoneticPr fontId="23"/>
  </si>
  <si>
    <t>S2F-L2AB</t>
    <phoneticPr fontId="3"/>
  </si>
  <si>
    <t>S2F-L2B24A-AC</t>
    <phoneticPr fontId="3"/>
  </si>
  <si>
    <t>S2F-L2BC</t>
    <phoneticPr fontId="3"/>
  </si>
  <si>
    <t>S2F-L2BD</t>
    <phoneticPr fontId="3"/>
  </si>
  <si>
    <t>S2F-L2CE</t>
    <phoneticPr fontId="3"/>
  </si>
  <si>
    <t>S2F-L2DE</t>
    <phoneticPr fontId="3"/>
  </si>
  <si>
    <t>S2F-L3A24B-AC</t>
    <phoneticPr fontId="3"/>
  </si>
  <si>
    <t>S2F-L3AA</t>
    <phoneticPr fontId="3"/>
  </si>
  <si>
    <t>S2F-L3AB</t>
    <phoneticPr fontId="3"/>
  </si>
  <si>
    <t>S2F-L3B24B-AC</t>
    <phoneticPr fontId="3"/>
  </si>
  <si>
    <t>S2F-L3BD</t>
    <phoneticPr fontId="3"/>
  </si>
  <si>
    <t>S2F-L3DE</t>
    <phoneticPr fontId="3"/>
  </si>
  <si>
    <t>S2F-L4AA</t>
    <phoneticPr fontId="3"/>
  </si>
  <si>
    <t>S2F-L4AB</t>
    <phoneticPr fontId="3"/>
  </si>
  <si>
    <t>表示灯本体 ショートフランジ 長軸/短軸3分割 4分割 2色全面 DC24V</t>
    <rPh sb="0" eb="3">
      <t>ヒョウジトウ</t>
    </rPh>
    <rPh sb="3" eb="5">
      <t>ホンタイ</t>
    </rPh>
    <rPh sb="15" eb="17">
      <t>チョウジク</t>
    </rPh>
    <rPh sb="18" eb="20">
      <t>タンジク</t>
    </rPh>
    <rPh sb="21" eb="23">
      <t>ブンカツ</t>
    </rPh>
    <rPh sb="25" eb="27">
      <t>ブンカツ</t>
    </rPh>
    <rPh sb="29" eb="30">
      <t>ショク</t>
    </rPh>
    <rPh sb="30" eb="32">
      <t>ゼンメン</t>
    </rPh>
    <phoneticPr fontId="3"/>
  </si>
  <si>
    <t>S2F-L4DE</t>
    <phoneticPr fontId="3"/>
  </si>
  <si>
    <t>S2H20-J</t>
    <phoneticPr fontId="3"/>
  </si>
  <si>
    <t>SP-5070</t>
    <phoneticPr fontId="23"/>
  </si>
  <si>
    <t>S2H50-J</t>
    <phoneticPr fontId="3"/>
  </si>
  <si>
    <t>S2H51-J</t>
    <phoneticPr fontId="3"/>
  </si>
  <si>
    <t>S2P2-J</t>
    <phoneticPr fontId="3"/>
  </si>
  <si>
    <t>S2P3-J</t>
    <phoneticPr fontId="3"/>
  </si>
  <si>
    <t>S2T-LCA05A</t>
    <phoneticPr fontId="3"/>
  </si>
  <si>
    <t>W0</t>
    <phoneticPr fontId="23"/>
  </si>
  <si>
    <t>D</t>
    <phoneticPr fontId="23"/>
  </si>
  <si>
    <t>S2T-LCA05B</t>
    <phoneticPr fontId="3"/>
  </si>
  <si>
    <t>S2T-LCA12A</t>
    <phoneticPr fontId="3"/>
  </si>
  <si>
    <t>S2T-LCA12B</t>
    <phoneticPr fontId="3"/>
  </si>
  <si>
    <t>S2T-LCA15A</t>
    <phoneticPr fontId="3"/>
  </si>
  <si>
    <t>S2T-LCA24A</t>
    <phoneticPr fontId="3"/>
  </si>
  <si>
    <t>S2T-LCA24B</t>
    <phoneticPr fontId="3"/>
  </si>
  <si>
    <t>S2T-LCA29A</t>
    <phoneticPr fontId="3"/>
  </si>
  <si>
    <t>S2T-LCA68BN</t>
    <phoneticPr fontId="3"/>
  </si>
  <si>
    <t>?</t>
  </si>
  <si>
    <t>S2T-LCA68BR</t>
    <phoneticPr fontId="3"/>
  </si>
  <si>
    <t>S2T-LCA68BW</t>
    <phoneticPr fontId="3"/>
  </si>
  <si>
    <t>S2T-LCB05A</t>
    <phoneticPr fontId="3"/>
  </si>
  <si>
    <t>W2</t>
    <phoneticPr fontId="23"/>
  </si>
  <si>
    <t>S2T-LCB05B</t>
    <phoneticPr fontId="3"/>
  </si>
  <si>
    <t>S2T-LCB12A</t>
    <phoneticPr fontId="3"/>
  </si>
  <si>
    <t>S2T-LCB12B</t>
    <phoneticPr fontId="3"/>
  </si>
  <si>
    <t>S2T-LCB24A</t>
    <phoneticPr fontId="3"/>
  </si>
  <si>
    <t>S2T-LCB24B</t>
    <phoneticPr fontId="3"/>
  </si>
  <si>
    <t>S2T-LCC12A</t>
    <phoneticPr fontId="3"/>
  </si>
  <si>
    <t>W1</t>
    <phoneticPr fontId="23"/>
  </si>
  <si>
    <t>S2T-LCC12B</t>
    <phoneticPr fontId="3"/>
  </si>
  <si>
    <t>S2T-LCC24A</t>
    <phoneticPr fontId="3"/>
  </si>
  <si>
    <t>S2T-LCC24B</t>
    <phoneticPr fontId="3"/>
  </si>
  <si>
    <t>S2T-LCD05A</t>
    <phoneticPr fontId="3"/>
  </si>
  <si>
    <t>W7</t>
    <phoneticPr fontId="23"/>
  </si>
  <si>
    <t>S2T-LCD24A</t>
    <phoneticPr fontId="3"/>
  </si>
  <si>
    <t>S2T-LCE05A</t>
    <phoneticPr fontId="3"/>
  </si>
  <si>
    <t>W6</t>
    <phoneticPr fontId="23"/>
  </si>
  <si>
    <t>S2T-LCE12A</t>
    <phoneticPr fontId="3"/>
  </si>
  <si>
    <t>S2T-LCE24A</t>
    <phoneticPr fontId="3"/>
  </si>
  <si>
    <t>S2T-LCF24A</t>
    <phoneticPr fontId="3"/>
  </si>
  <si>
    <t>W4</t>
    <phoneticPr fontId="23"/>
  </si>
  <si>
    <t>S2T-LCH05A</t>
    <phoneticPr fontId="3"/>
  </si>
  <si>
    <t>W8</t>
    <phoneticPr fontId="23"/>
  </si>
  <si>
    <t>S2T-LCH05B</t>
    <phoneticPr fontId="3"/>
  </si>
  <si>
    <t>S2T-LCH12A</t>
    <phoneticPr fontId="3"/>
  </si>
  <si>
    <t>S2T-LCH12B</t>
    <phoneticPr fontId="3"/>
  </si>
  <si>
    <t>S2T-LCH24B</t>
    <phoneticPr fontId="3"/>
  </si>
  <si>
    <t>S2T-LCK05A</t>
    <phoneticPr fontId="3"/>
  </si>
  <si>
    <t>W3</t>
    <phoneticPr fontId="23"/>
  </si>
  <si>
    <t>S2T-LCK12A</t>
    <phoneticPr fontId="3"/>
  </si>
  <si>
    <t>S2T-LCK24A</t>
    <phoneticPr fontId="3"/>
  </si>
  <si>
    <t>S2T-LCK24B</t>
    <phoneticPr fontId="3"/>
  </si>
  <si>
    <t>S2T-LCP24A</t>
    <phoneticPr fontId="3"/>
  </si>
  <si>
    <t>S2T-LCP24B</t>
    <phoneticPr fontId="3"/>
  </si>
  <si>
    <t>S2T-LCV24A</t>
    <phoneticPr fontId="3"/>
  </si>
  <si>
    <t>S2T-LCV24B</t>
    <phoneticPr fontId="3"/>
  </si>
  <si>
    <t>S2T-LCW24A</t>
    <phoneticPr fontId="3"/>
  </si>
  <si>
    <t>S2T-LCW24B</t>
    <phoneticPr fontId="3"/>
  </si>
  <si>
    <t>S2T-LCX24A</t>
    <phoneticPr fontId="3"/>
  </si>
  <si>
    <t>S2T-LCX24B</t>
    <phoneticPr fontId="3"/>
  </si>
  <si>
    <t>S2T-LCY24A</t>
    <phoneticPr fontId="3"/>
  </si>
  <si>
    <t>W5</t>
    <phoneticPr fontId="23"/>
  </si>
  <si>
    <t>S2T-LCY24B</t>
    <phoneticPr fontId="3"/>
  </si>
  <si>
    <t>S2T-LCZ24A</t>
    <phoneticPr fontId="3"/>
  </si>
  <si>
    <t>S2T-LCZ24B</t>
    <phoneticPr fontId="3"/>
  </si>
  <si>
    <t>S2T-LFA05A</t>
    <phoneticPr fontId="3"/>
  </si>
  <si>
    <t>S2T-LFA05B</t>
    <phoneticPr fontId="3"/>
  </si>
  <si>
    <t>S2T-LFA12A</t>
    <phoneticPr fontId="3"/>
  </si>
  <si>
    <t>S2T-LFA12B</t>
    <phoneticPr fontId="3"/>
  </si>
  <si>
    <t>S2T-LFA24A</t>
    <phoneticPr fontId="3"/>
  </si>
  <si>
    <t>S2T-LFA24B</t>
    <phoneticPr fontId="3"/>
  </si>
  <si>
    <t>S2T-LFA29A</t>
    <phoneticPr fontId="3"/>
  </si>
  <si>
    <t>S2T-LFA67ZA</t>
    <phoneticPr fontId="3"/>
  </si>
  <si>
    <t>S2T-LFA67ZG</t>
    <phoneticPr fontId="3"/>
  </si>
  <si>
    <t>S2T-LFA67ZR</t>
    <phoneticPr fontId="3"/>
  </si>
  <si>
    <t>S2T-LFA68BG</t>
    <phoneticPr fontId="3"/>
  </si>
  <si>
    <t>S2T-LFA68BR</t>
    <phoneticPr fontId="3"/>
  </si>
  <si>
    <t>S2T-LFB05A</t>
    <phoneticPr fontId="3"/>
  </si>
  <si>
    <t>W4</t>
  </si>
  <si>
    <t>S2T-LFB05B</t>
    <phoneticPr fontId="3"/>
  </si>
  <si>
    <t>W3</t>
  </si>
  <si>
    <t>S2T-LFB12A</t>
    <phoneticPr fontId="3"/>
  </si>
  <si>
    <t>W2</t>
  </si>
  <si>
    <t>S2T-LFB12B</t>
    <phoneticPr fontId="3"/>
  </si>
  <si>
    <t>W1</t>
  </si>
  <si>
    <t>S2T-LFB24A</t>
    <phoneticPr fontId="3"/>
  </si>
  <si>
    <t>W0</t>
  </si>
  <si>
    <t>S2T-LFB24B</t>
    <phoneticPr fontId="3"/>
  </si>
  <si>
    <t>S2T-LFC05A</t>
    <phoneticPr fontId="3"/>
  </si>
  <si>
    <t>S2T-LFC12A</t>
    <phoneticPr fontId="3"/>
  </si>
  <si>
    <t>S2T-LFC24A</t>
    <phoneticPr fontId="3"/>
  </si>
  <si>
    <t>S2T-LFC24B</t>
    <phoneticPr fontId="3"/>
  </si>
  <si>
    <t>S2T-LFC29A</t>
    <phoneticPr fontId="3"/>
  </si>
  <si>
    <t>S2T-LFD05B</t>
    <phoneticPr fontId="3"/>
  </si>
  <si>
    <t>S2T-LFD24A</t>
    <phoneticPr fontId="3"/>
  </si>
  <si>
    <t>S2T-LFE24A</t>
    <phoneticPr fontId="3"/>
  </si>
  <si>
    <t>S2T-LFH05A</t>
    <phoneticPr fontId="3"/>
  </si>
  <si>
    <t>S2T-LFH05B</t>
    <phoneticPr fontId="3"/>
  </si>
  <si>
    <t>S2T-LFH12A</t>
    <phoneticPr fontId="3"/>
  </si>
  <si>
    <t>S2T-LFH12B</t>
    <phoneticPr fontId="3"/>
  </si>
  <si>
    <t>S2T-LFH24A</t>
    <phoneticPr fontId="3"/>
  </si>
  <si>
    <t>S2T-LFK24B</t>
    <phoneticPr fontId="3"/>
  </si>
  <si>
    <t>S2T-LFP24A</t>
    <phoneticPr fontId="3"/>
  </si>
  <si>
    <t>S2T-LFP24B</t>
    <phoneticPr fontId="3"/>
  </si>
  <si>
    <t>S2T-LFV24A</t>
    <phoneticPr fontId="3"/>
  </si>
  <si>
    <t>S2T-LFV24B</t>
    <phoneticPr fontId="3"/>
  </si>
  <si>
    <t>S2T-LFW24A</t>
    <phoneticPr fontId="3"/>
  </si>
  <si>
    <t>S2T-LFW24B</t>
    <phoneticPr fontId="3"/>
  </si>
  <si>
    <t>S2T-LFX24B</t>
    <phoneticPr fontId="3"/>
  </si>
  <si>
    <t>S2T-LFY24B</t>
    <phoneticPr fontId="3"/>
  </si>
  <si>
    <t>S2T-LFZ24A</t>
    <phoneticPr fontId="3"/>
  </si>
  <si>
    <t>S2T-LFZ24B</t>
    <phoneticPr fontId="3"/>
  </si>
  <si>
    <t>S2T-LGE24A</t>
    <phoneticPr fontId="3"/>
  </si>
  <si>
    <t>S2T-LGV24A</t>
    <phoneticPr fontId="3"/>
  </si>
  <si>
    <t>S2T-LGW24A</t>
    <phoneticPr fontId="3"/>
  </si>
  <si>
    <t>S2T-LGZ24A</t>
    <phoneticPr fontId="3"/>
  </si>
  <si>
    <t>S2T-LHP29A</t>
    <phoneticPr fontId="3"/>
  </si>
  <si>
    <t>S2T-LHZ24A</t>
    <phoneticPr fontId="3"/>
  </si>
  <si>
    <t>S2T-LSE24B</t>
    <phoneticPr fontId="3"/>
  </si>
  <si>
    <t>S2T-LSH00B</t>
    <phoneticPr fontId="3"/>
  </si>
  <si>
    <t>S2T-LSH24A</t>
    <phoneticPr fontId="3"/>
  </si>
  <si>
    <t>S2T-LSH24B</t>
    <phoneticPr fontId="3"/>
  </si>
  <si>
    <t>S2T-LSV24A</t>
    <phoneticPr fontId="3"/>
  </si>
  <si>
    <t>S2T-LTH24B</t>
    <phoneticPr fontId="3"/>
  </si>
  <si>
    <t>S2V10-J</t>
    <phoneticPr fontId="3"/>
  </si>
  <si>
    <t>S2V50-J</t>
    <phoneticPr fontId="3"/>
  </si>
  <si>
    <t>SP-5003-CC</t>
    <phoneticPr fontId="23"/>
  </si>
  <si>
    <t>S2V51-J</t>
    <phoneticPr fontId="3"/>
  </si>
  <si>
    <t>SP-5008-1</t>
    <phoneticPr fontId="23"/>
  </si>
  <si>
    <t>S2V52-J</t>
    <phoneticPr fontId="3"/>
  </si>
  <si>
    <t>SP-5009-2</t>
    <phoneticPr fontId="23"/>
  </si>
  <si>
    <t>S2V53-J</t>
    <phoneticPr fontId="3"/>
  </si>
  <si>
    <t>SP-5010</t>
    <phoneticPr fontId="23"/>
  </si>
  <si>
    <t>S2V54-J</t>
    <phoneticPr fontId="3"/>
  </si>
  <si>
    <t>SP-5011</t>
  </si>
  <si>
    <t>S2V55-J</t>
    <phoneticPr fontId="3"/>
  </si>
  <si>
    <t>S2V56-J</t>
    <phoneticPr fontId="3"/>
  </si>
  <si>
    <t>S2V57-J</t>
    <phoneticPr fontId="3"/>
  </si>
  <si>
    <t>S2V9-J</t>
    <phoneticPr fontId="3"/>
  </si>
  <si>
    <t>S2V-L1D</t>
    <phoneticPr fontId="3"/>
  </si>
  <si>
    <t>SP-5004-Y</t>
  </si>
  <si>
    <t>S2V-L1G</t>
    <phoneticPr fontId="3"/>
  </si>
  <si>
    <t>SP-5004-G</t>
  </si>
  <si>
    <t>S2V-L1R</t>
    <phoneticPr fontId="3"/>
  </si>
  <si>
    <t>SP-5004-R</t>
  </si>
  <si>
    <t>S2V-L1W</t>
    <phoneticPr fontId="3"/>
  </si>
  <si>
    <t>SP-5004-M</t>
  </si>
  <si>
    <t>S2V-L1Y</t>
    <phoneticPr fontId="3"/>
  </si>
  <si>
    <t>SP-5004-YY</t>
  </si>
  <si>
    <t>S2V-L2D</t>
    <phoneticPr fontId="3"/>
  </si>
  <si>
    <t>SP-5005-Y</t>
  </si>
  <si>
    <t>S2V-L2G</t>
    <phoneticPr fontId="3"/>
  </si>
  <si>
    <t>SP-5005-G</t>
  </si>
  <si>
    <t>S2V-L2R</t>
    <phoneticPr fontId="3"/>
  </si>
  <si>
    <t>SP-5005-R</t>
  </si>
  <si>
    <t>S2V-L2W</t>
    <phoneticPr fontId="3"/>
  </si>
  <si>
    <t>SP-5005-M</t>
  </si>
  <si>
    <t>S2V-L2Y</t>
    <phoneticPr fontId="3"/>
  </si>
  <si>
    <t>SP-5005-YY</t>
  </si>
  <si>
    <t>S2V-L3D</t>
    <phoneticPr fontId="3"/>
  </si>
  <si>
    <t>SP-5006-Y</t>
  </si>
  <si>
    <t>S2V-L3G</t>
    <phoneticPr fontId="3"/>
  </si>
  <si>
    <t>SP-5006-G</t>
  </si>
  <si>
    <t>S2V-L3R</t>
    <phoneticPr fontId="3"/>
  </si>
  <si>
    <t>SP-5006-R</t>
  </si>
  <si>
    <t>S2V-L3W</t>
    <phoneticPr fontId="3"/>
  </si>
  <si>
    <t>SP-5006-M</t>
  </si>
  <si>
    <t>S2V-L3Y</t>
    <phoneticPr fontId="3"/>
  </si>
  <si>
    <t>SP-5006-YY</t>
  </si>
  <si>
    <t>S2V-L4D</t>
    <phoneticPr fontId="3"/>
  </si>
  <si>
    <t>SP-5007-Y</t>
  </si>
  <si>
    <t>S2V-L4G</t>
    <phoneticPr fontId="3"/>
  </si>
  <si>
    <t>SP-5007-G</t>
  </si>
  <si>
    <t>S2V-L4R</t>
    <phoneticPr fontId="3"/>
  </si>
  <si>
    <t>SP-5007-R</t>
  </si>
  <si>
    <t>S2V-L4W</t>
    <phoneticPr fontId="3"/>
  </si>
  <si>
    <t>SP-5007-M</t>
  </si>
  <si>
    <t>S2V-L4Y</t>
    <phoneticPr fontId="3"/>
  </si>
  <si>
    <t>SP-5007-YY</t>
  </si>
  <si>
    <t>SPA-J168</t>
    <phoneticPr fontId="3"/>
  </si>
  <si>
    <t>SYA4A</t>
    <phoneticPr fontId="3"/>
  </si>
  <si>
    <t>SYA4A-R</t>
    <phoneticPr fontId="3"/>
  </si>
  <si>
    <t>SYA4G</t>
    <phoneticPr fontId="3"/>
  </si>
  <si>
    <t>SYA4G-R</t>
    <phoneticPr fontId="3"/>
  </si>
  <si>
    <t>SYA4R</t>
    <phoneticPr fontId="3"/>
  </si>
  <si>
    <t>SYA4R-R</t>
    <phoneticPr fontId="3"/>
  </si>
  <si>
    <t>SYF12AA</t>
    <phoneticPr fontId="3"/>
  </si>
  <si>
    <t>SYF12AK</t>
    <phoneticPr fontId="3"/>
  </si>
  <si>
    <t>SYF24AA</t>
    <phoneticPr fontId="3"/>
  </si>
  <si>
    <t>SYF24AK</t>
    <phoneticPr fontId="3"/>
  </si>
  <si>
    <t>SYF24GA</t>
    <phoneticPr fontId="3"/>
  </si>
  <si>
    <t>SYF24GK</t>
    <phoneticPr fontId="3"/>
  </si>
  <si>
    <t>SYF24RA</t>
    <phoneticPr fontId="3"/>
  </si>
  <si>
    <t>SYF24RK</t>
    <phoneticPr fontId="3"/>
  </si>
  <si>
    <t>SYF28AA</t>
    <phoneticPr fontId="3"/>
  </si>
  <si>
    <t>SYS4A</t>
    <phoneticPr fontId="3"/>
  </si>
  <si>
    <t>SYS4G</t>
    <phoneticPr fontId="3"/>
  </si>
  <si>
    <t>SYS4R</t>
    <phoneticPr fontId="3"/>
  </si>
  <si>
    <t>SYS4W</t>
    <phoneticPr fontId="3"/>
  </si>
  <si>
    <t>SYS8A</t>
    <phoneticPr fontId="3"/>
  </si>
  <si>
    <t>SYS8AH</t>
    <phoneticPr fontId="3"/>
  </si>
  <si>
    <t>SYS8G</t>
    <phoneticPr fontId="3"/>
  </si>
  <si>
    <t>SYS8R</t>
    <phoneticPr fontId="3"/>
  </si>
  <si>
    <t>SYS8W</t>
    <phoneticPr fontId="3"/>
  </si>
  <si>
    <t>スイッチ</t>
    <phoneticPr fontId="23"/>
  </si>
  <si>
    <t>S2D</t>
    <phoneticPr fontId="23"/>
  </si>
  <si>
    <t>S2D-</t>
    <phoneticPr fontId="23"/>
  </si>
  <si>
    <t>押しボタンユニット</t>
    <rPh sb="0" eb="1">
      <t>オ</t>
    </rPh>
    <phoneticPr fontId="23"/>
  </si>
  <si>
    <t>S2T</t>
    <phoneticPr fontId="23"/>
  </si>
  <si>
    <t>本体</t>
    <rPh sb="0" eb="2">
      <t>ホンタイ</t>
    </rPh>
    <phoneticPr fontId="23"/>
  </si>
  <si>
    <t>S2C/S2F</t>
    <phoneticPr fontId="23"/>
  </si>
  <si>
    <t>カラープレート①</t>
    <phoneticPr fontId="23"/>
  </si>
  <si>
    <t>S2V</t>
    <phoneticPr fontId="23"/>
  </si>
  <si>
    <t>バリア（Aボタン用）</t>
    <rPh sb="8" eb="9">
      <t>ヨウ</t>
    </rPh>
    <phoneticPr fontId="23"/>
  </si>
  <si>
    <t>S2B</t>
    <phoneticPr fontId="23"/>
  </si>
  <si>
    <t>S2B-</t>
    <phoneticPr fontId="23"/>
  </si>
  <si>
    <t>バリア（Bボタン用）</t>
    <rPh sb="8" eb="9">
      <t>ヨウ</t>
    </rPh>
    <phoneticPr fontId="23"/>
  </si>
  <si>
    <t>スイッチガード</t>
    <phoneticPr fontId="23"/>
  </si>
  <si>
    <t>S2H</t>
    <phoneticPr fontId="23"/>
  </si>
  <si>
    <t>ベゼル</t>
    <phoneticPr fontId="23"/>
  </si>
  <si>
    <t>S2B-BE</t>
    <phoneticPr fontId="23"/>
  </si>
  <si>
    <t>仕切板</t>
    <phoneticPr fontId="23"/>
  </si>
  <si>
    <t>SYS</t>
    <phoneticPr fontId="3"/>
  </si>
  <si>
    <t>ＬＥＤ</t>
    <phoneticPr fontId="23"/>
  </si>
  <si>
    <t>A</t>
    <phoneticPr fontId="3"/>
  </si>
  <si>
    <t>B</t>
    <phoneticPr fontId="3"/>
  </si>
  <si>
    <t>C</t>
    <phoneticPr fontId="3"/>
  </si>
  <si>
    <t>V</t>
    <phoneticPr fontId="3"/>
  </si>
  <si>
    <t>E</t>
    <phoneticPr fontId="3"/>
  </si>
  <si>
    <t>F</t>
    <phoneticPr fontId="3"/>
  </si>
  <si>
    <t>X</t>
    <phoneticPr fontId="3"/>
  </si>
  <si>
    <t>Y</t>
    <phoneticPr fontId="3"/>
  </si>
  <si>
    <t>Z</t>
    <phoneticPr fontId="3"/>
  </si>
  <si>
    <t>H</t>
    <phoneticPr fontId="3"/>
  </si>
  <si>
    <t>4A</t>
    <phoneticPr fontId="3"/>
  </si>
  <si>
    <t>4G</t>
    <phoneticPr fontId="3"/>
  </si>
  <si>
    <t>4R</t>
    <phoneticPr fontId="3"/>
  </si>
  <si>
    <t>4W</t>
    <phoneticPr fontId="3"/>
  </si>
  <si>
    <t>8A</t>
    <phoneticPr fontId="3"/>
  </si>
  <si>
    <t>8G</t>
    <phoneticPr fontId="3"/>
  </si>
  <si>
    <t>8R</t>
    <phoneticPr fontId="3"/>
  </si>
  <si>
    <t>8W</t>
    <phoneticPr fontId="3"/>
  </si>
  <si>
    <t>8AH</t>
    <phoneticPr fontId="3"/>
  </si>
  <si>
    <t>全面</t>
    <rPh sb="0" eb="2">
      <t>ゼンメン</t>
    </rPh>
    <phoneticPr fontId="3"/>
  </si>
  <si>
    <t>長軸2分</t>
    <rPh sb="0" eb="2">
      <t>チョウジク</t>
    </rPh>
    <rPh sb="3" eb="4">
      <t>ブン</t>
    </rPh>
    <phoneticPr fontId="3"/>
  </si>
  <si>
    <t>短軸2分</t>
    <rPh sb="0" eb="2">
      <t>タンジク</t>
    </rPh>
    <rPh sb="3" eb="4">
      <t>ブン</t>
    </rPh>
    <phoneticPr fontId="3"/>
  </si>
  <si>
    <t>長軸3分</t>
    <rPh sb="0" eb="2">
      <t>チョウジク</t>
    </rPh>
    <rPh sb="3" eb="4">
      <t>ブン</t>
    </rPh>
    <phoneticPr fontId="3"/>
  </si>
  <si>
    <t>4分</t>
    <rPh sb="1" eb="2">
      <t>ブン</t>
    </rPh>
    <phoneticPr fontId="3"/>
  </si>
  <si>
    <t>短軸3分</t>
    <rPh sb="0" eb="2">
      <t>タンジク</t>
    </rPh>
    <rPh sb="3" eb="4">
      <t>ブン</t>
    </rPh>
    <phoneticPr fontId="3"/>
  </si>
  <si>
    <t>2色</t>
    <rPh sb="1" eb="2">
      <t>イロ</t>
    </rPh>
    <phoneticPr fontId="3"/>
  </si>
  <si>
    <t>②</t>
    <phoneticPr fontId="3"/>
  </si>
  <si>
    <t>④</t>
    <phoneticPr fontId="3"/>
  </si>
  <si>
    <t>LEDの記号</t>
    <rPh sb="4" eb="6">
      <t>キゴウ</t>
    </rPh>
    <phoneticPr fontId="3"/>
  </si>
  <si>
    <t>LED.の色</t>
    <rPh sb="5" eb="6">
      <t>イロ</t>
    </rPh>
    <phoneticPr fontId="3"/>
  </si>
  <si>
    <t>D</t>
    <phoneticPr fontId="3"/>
  </si>
  <si>
    <t>C</t>
    <phoneticPr fontId="3"/>
  </si>
  <si>
    <t>A</t>
    <phoneticPr fontId="3"/>
  </si>
  <si>
    <t>B</t>
    <phoneticPr fontId="3"/>
  </si>
  <si>
    <t>2</t>
    <phoneticPr fontId="3"/>
  </si>
  <si>
    <t>(A～D/1/2は端子位置を表します）</t>
    <rPh sb="9" eb="11">
      <t>タンシ</t>
    </rPh>
    <rPh sb="11" eb="13">
      <t>イチ</t>
    </rPh>
    <rPh sb="14" eb="15">
      <t>アラワ</t>
    </rPh>
    <phoneticPr fontId="3"/>
  </si>
  <si>
    <t>S2V-L1</t>
    <phoneticPr fontId="3"/>
  </si>
  <si>
    <t>S2V-L2</t>
  </si>
  <si>
    <t>S2V-L3</t>
  </si>
  <si>
    <t>S2V-L4</t>
  </si>
  <si>
    <t>S2V-L2</t>
    <phoneticPr fontId="3"/>
  </si>
  <si>
    <t>①</t>
  </si>
  <si>
    <t>②</t>
  </si>
  <si>
    <t>③</t>
  </si>
  <si>
    <t>④</t>
  </si>
  <si>
    <t>W</t>
    <phoneticPr fontId="3"/>
  </si>
  <si>
    <t>R</t>
    <phoneticPr fontId="3"/>
  </si>
  <si>
    <t>G</t>
    <phoneticPr fontId="3"/>
  </si>
  <si>
    <t>Y</t>
    <phoneticPr fontId="3"/>
  </si>
  <si>
    <t>D</t>
    <phoneticPr fontId="3"/>
  </si>
  <si>
    <t>橙</t>
    <rPh sb="0" eb="1">
      <t>ダイダイ</t>
    </rPh>
    <phoneticPr fontId="3"/>
  </si>
  <si>
    <t>黄</t>
    <rPh sb="0" eb="1">
      <t>キ</t>
    </rPh>
    <phoneticPr fontId="3"/>
  </si>
  <si>
    <t>緑</t>
    <rPh sb="0" eb="1">
      <t>ミドリ</t>
    </rPh>
    <phoneticPr fontId="3"/>
  </si>
  <si>
    <t>赤</t>
    <rPh sb="0" eb="1">
      <t>アカ</t>
    </rPh>
    <phoneticPr fontId="3"/>
  </si>
  <si>
    <t>乳白</t>
    <rPh sb="0" eb="2">
      <t>ニュウハク</t>
    </rPh>
    <phoneticPr fontId="3"/>
  </si>
  <si>
    <t>フィルターの色</t>
    <rPh sb="6" eb="7">
      <t>イロ</t>
    </rPh>
    <phoneticPr fontId="3"/>
  </si>
  <si>
    <t>代替相当品形名</t>
    <rPh sb="0" eb="2">
      <t>ダイタイ</t>
    </rPh>
    <rPh sb="2" eb="4">
      <t>ソウトウ</t>
    </rPh>
    <rPh sb="4" eb="5">
      <t>ヒン</t>
    </rPh>
    <rPh sb="5" eb="7">
      <t>カタメイ</t>
    </rPh>
    <phoneticPr fontId="3"/>
  </si>
  <si>
    <t>SYS</t>
    <phoneticPr fontId="3"/>
  </si>
  <si>
    <t>S2V</t>
    <phoneticPr fontId="3"/>
  </si>
  <si>
    <t>M</t>
    <phoneticPr fontId="3"/>
  </si>
  <si>
    <t>W0</t>
    <phoneticPr fontId="3"/>
  </si>
  <si>
    <t>W5</t>
  </si>
  <si>
    <t>W6</t>
  </si>
  <si>
    <t>W7</t>
  </si>
  <si>
    <t>W8</t>
  </si>
  <si>
    <t>赤色LED</t>
    <rPh sb="0" eb="2">
      <t>アカイロ</t>
    </rPh>
    <phoneticPr fontId="3"/>
  </si>
  <si>
    <t>黄色LED</t>
    <rPh sb="0" eb="2">
      <t>キイロ</t>
    </rPh>
    <phoneticPr fontId="3"/>
  </si>
  <si>
    <t>白色LED</t>
    <rPh sb="0" eb="2">
      <t>ハクショク</t>
    </rPh>
    <phoneticPr fontId="3"/>
  </si>
  <si>
    <t>緑色LED</t>
    <rPh sb="0" eb="2">
      <t>ミドリイロ</t>
    </rPh>
    <phoneticPr fontId="3"/>
  </si>
  <si>
    <t>LED電圧　5V</t>
    <rPh sb="3" eb="5">
      <t>デンアツ</t>
    </rPh>
    <phoneticPr fontId="3"/>
  </si>
  <si>
    <t>LED電圧　12V</t>
    <rPh sb="3" eb="5">
      <t>デンアツ</t>
    </rPh>
    <phoneticPr fontId="3"/>
  </si>
  <si>
    <t>LED電圧　24V</t>
    <rPh sb="3" eb="5">
      <t>デンアツ</t>
    </rPh>
    <phoneticPr fontId="3"/>
  </si>
  <si>
    <t>照光方式・全面単色照光</t>
    <rPh sb="0" eb="2">
      <t>ショウコウ</t>
    </rPh>
    <rPh sb="2" eb="4">
      <t>ホウシキ</t>
    </rPh>
    <rPh sb="5" eb="7">
      <t>ゼンメン</t>
    </rPh>
    <rPh sb="7" eb="9">
      <t>タンショク</t>
    </rPh>
    <rPh sb="9" eb="11">
      <t>ショウコウ</t>
    </rPh>
    <phoneticPr fontId="3"/>
  </si>
  <si>
    <t>照光方式・縦2分割照光（短軸）</t>
    <rPh sb="5" eb="6">
      <t>タテ</t>
    </rPh>
    <rPh sb="7" eb="9">
      <t>ブンカツ</t>
    </rPh>
    <rPh sb="9" eb="11">
      <t>ショウコウ</t>
    </rPh>
    <rPh sb="12" eb="14">
      <t>タンジク</t>
    </rPh>
    <phoneticPr fontId="3"/>
  </si>
  <si>
    <t>照光方式・横2分割照光（長軸）</t>
    <rPh sb="5" eb="6">
      <t>ヨコ</t>
    </rPh>
    <rPh sb="7" eb="9">
      <t>ブンカツ</t>
    </rPh>
    <rPh sb="9" eb="11">
      <t>ショウコウ</t>
    </rPh>
    <rPh sb="12" eb="14">
      <t>チョウジク</t>
    </rPh>
    <phoneticPr fontId="3"/>
  </si>
  <si>
    <t>照光方式・全面2色照光</t>
    <rPh sb="5" eb="7">
      <t>ゼンメン</t>
    </rPh>
    <rPh sb="8" eb="9">
      <t>イロ</t>
    </rPh>
    <rPh sb="9" eb="11">
      <t>ショウコウ</t>
    </rPh>
    <phoneticPr fontId="3"/>
  </si>
  <si>
    <t>照光方式・4分割照光</t>
    <rPh sb="6" eb="8">
      <t>ブンカツ</t>
    </rPh>
    <rPh sb="8" eb="10">
      <t>ショウコウ</t>
    </rPh>
    <phoneticPr fontId="3"/>
  </si>
  <si>
    <t>照光方式・縦3分割/右側分割照光（短軸）</t>
    <rPh sb="5" eb="6">
      <t>タテ</t>
    </rPh>
    <rPh sb="7" eb="9">
      <t>ブンカツ</t>
    </rPh>
    <rPh sb="10" eb="12">
      <t>ミギガワ</t>
    </rPh>
    <rPh sb="12" eb="14">
      <t>ブンカツ</t>
    </rPh>
    <rPh sb="14" eb="16">
      <t>ショウコウ</t>
    </rPh>
    <phoneticPr fontId="3"/>
  </si>
  <si>
    <t>照光方式・縦3分割/左側分割照光（短軸）</t>
    <rPh sb="5" eb="6">
      <t>タテ</t>
    </rPh>
    <rPh sb="7" eb="9">
      <t>ブンカツ</t>
    </rPh>
    <rPh sb="10" eb="12">
      <t>ヒダリガワ</t>
    </rPh>
    <rPh sb="12" eb="14">
      <t>ブンカツ</t>
    </rPh>
    <rPh sb="14" eb="16">
      <t>ショウコウ</t>
    </rPh>
    <phoneticPr fontId="3"/>
  </si>
  <si>
    <t>照光方式・横3分割/上側分割照光（長軸）</t>
    <rPh sb="5" eb="6">
      <t>ヨコ</t>
    </rPh>
    <rPh sb="7" eb="9">
      <t>ブンカツ</t>
    </rPh>
    <rPh sb="10" eb="12">
      <t>ウワガワ</t>
    </rPh>
    <rPh sb="12" eb="14">
      <t>ブンカツ</t>
    </rPh>
    <rPh sb="14" eb="16">
      <t>ショウコウ</t>
    </rPh>
    <rPh sb="17" eb="18">
      <t>チョウ</t>
    </rPh>
    <phoneticPr fontId="3"/>
  </si>
  <si>
    <t>照光方式・横3分割/左側分割照光（長軸）</t>
    <rPh sb="5" eb="6">
      <t>ヨコ</t>
    </rPh>
    <rPh sb="7" eb="9">
      <t>ブンカツ</t>
    </rPh>
    <rPh sb="10" eb="12">
      <t>ヒダリガワ</t>
    </rPh>
    <rPh sb="12" eb="14">
      <t>ブンカツ</t>
    </rPh>
    <rPh sb="14" eb="16">
      <t>ショウコウ</t>
    </rPh>
    <phoneticPr fontId="3"/>
  </si>
  <si>
    <t>透明ボタン</t>
    <rPh sb="0" eb="2">
      <t>トウメイ</t>
    </rPh>
    <phoneticPr fontId="23"/>
  </si>
  <si>
    <t>110タブ/はんだ共用端子</t>
    <rPh sb="9" eb="11">
      <t>キョウヨウ</t>
    </rPh>
    <rPh sb="11" eb="13">
      <t>タンシ</t>
    </rPh>
    <phoneticPr fontId="23"/>
  </si>
  <si>
    <t>LED配線・独立配線</t>
    <rPh sb="3" eb="5">
      <t>ハイセン</t>
    </rPh>
    <rPh sb="6" eb="8">
      <t>ドクリツ</t>
    </rPh>
    <rPh sb="8" eb="10">
      <t>ハイセン</t>
    </rPh>
    <phoneticPr fontId="3"/>
  </si>
  <si>
    <t>LED配線・アノード（+）コモン配線</t>
    <rPh sb="3" eb="5">
      <t>ハイセン</t>
    </rPh>
    <rPh sb="16" eb="18">
      <t>ハイセン</t>
    </rPh>
    <phoneticPr fontId="3"/>
  </si>
  <si>
    <t>LED配線・カソード（-）コモン配線</t>
    <rPh sb="3" eb="5">
      <t>ハイセン</t>
    </rPh>
    <rPh sb="16" eb="18">
      <t>ハイセン</t>
    </rPh>
    <phoneticPr fontId="3"/>
  </si>
  <si>
    <t>短軸4分</t>
    <rPh sb="0" eb="2">
      <t>タンジク</t>
    </rPh>
    <rPh sb="3" eb="4">
      <t>ブン</t>
    </rPh>
    <phoneticPr fontId="3"/>
  </si>
  <si>
    <t>取付方向・横向き</t>
    <rPh sb="0" eb="2">
      <t>トリツ</t>
    </rPh>
    <rPh sb="2" eb="4">
      <t>ホウコウ</t>
    </rPh>
    <rPh sb="5" eb="6">
      <t>ヨコ</t>
    </rPh>
    <rPh sb="6" eb="7">
      <t>ム</t>
    </rPh>
    <phoneticPr fontId="3"/>
  </si>
  <si>
    <t>取付方向・縦向き</t>
    <rPh sb="0" eb="2">
      <t>トリツ</t>
    </rPh>
    <rPh sb="2" eb="4">
      <t>ホウコウ</t>
    </rPh>
    <rPh sb="5" eb="6">
      <t>タテ</t>
    </rPh>
    <rPh sb="6" eb="7">
      <t>ム</t>
    </rPh>
    <phoneticPr fontId="3"/>
  </si>
  <si>
    <t>ショートサイドバリヤー灰色</t>
    <rPh sb="11" eb="13">
      <t>ハイイロ</t>
    </rPh>
    <phoneticPr fontId="3"/>
  </si>
  <si>
    <t>ショートサイドバリヤー黒色</t>
    <rPh sb="11" eb="13">
      <t>コクショク</t>
    </rPh>
    <phoneticPr fontId="3"/>
  </si>
  <si>
    <t>ロングサイドバリヤー灰色</t>
    <rPh sb="10" eb="12">
      <t>ハイイロ</t>
    </rPh>
    <phoneticPr fontId="3"/>
  </si>
  <si>
    <t>ロングサイドバリヤー黒色</t>
    <rPh sb="10" eb="12">
      <t>コクショク</t>
    </rPh>
    <phoneticPr fontId="3"/>
  </si>
  <si>
    <t>ロングセンターバリヤー黒色</t>
    <rPh sb="11" eb="13">
      <t>クロイロ</t>
    </rPh>
    <phoneticPr fontId="3"/>
  </si>
  <si>
    <t>ロングセンターバリヤー灰色</t>
    <rPh sb="11" eb="13">
      <t>ハイイロ</t>
    </rPh>
    <phoneticPr fontId="3"/>
  </si>
  <si>
    <t>ショートセンターバリヤー黒色</t>
    <rPh sb="12" eb="14">
      <t>クロイロ</t>
    </rPh>
    <phoneticPr fontId="3"/>
  </si>
  <si>
    <t>ショートセンターバリヤー灰色</t>
    <rPh sb="12" eb="14">
      <t>ハイイロ</t>
    </rPh>
    <phoneticPr fontId="3"/>
  </si>
  <si>
    <t>ガードカバー</t>
    <phoneticPr fontId="3"/>
  </si>
  <si>
    <t>-</t>
    <phoneticPr fontId="3"/>
  </si>
  <si>
    <t>-</t>
    <phoneticPr fontId="23"/>
  </si>
  <si>
    <t>ショートサイドバリヤー灰色</t>
  </si>
  <si>
    <t>ロングサイドバリヤー灰色</t>
  </si>
  <si>
    <t>ショートサイドバリヤー黒色</t>
  </si>
  <si>
    <t>ロングサイドバリヤー黒色</t>
  </si>
  <si>
    <t>ロングセンターバリヤー黒色</t>
  </si>
  <si>
    <t>ロングセンターバリヤー灰色</t>
  </si>
  <si>
    <t>ショートセンターバリヤー黒色</t>
  </si>
  <si>
    <t>ショートセンターバリヤー灰色</t>
  </si>
  <si>
    <t>ガードカバー</t>
  </si>
  <si>
    <t>どちらかでご検討ください</t>
    <rPh sb="6" eb="8">
      <t>ケントウ</t>
    </rPh>
    <phoneticPr fontId="3"/>
  </si>
  <si>
    <t>代替ありません</t>
    <rPh sb="0" eb="2">
      <t>ダイタイ</t>
    </rPh>
    <phoneticPr fontId="3"/>
  </si>
  <si>
    <t>ロングサイドバリヤー黒色</t>
    <phoneticPr fontId="3"/>
  </si>
  <si>
    <t>バリヤーは黒色または灰色の</t>
    <rPh sb="5" eb="7">
      <t>クロイロ</t>
    </rPh>
    <rPh sb="10" eb="12">
      <t>ハイイロ</t>
    </rPh>
    <phoneticPr fontId="3"/>
  </si>
  <si>
    <t>フィルター　赤色</t>
    <rPh sb="6" eb="8">
      <t>アカイロ</t>
    </rPh>
    <phoneticPr fontId="3"/>
  </si>
  <si>
    <t>フィルター　緑色</t>
    <rPh sb="6" eb="8">
      <t>ミドリイロ</t>
    </rPh>
    <phoneticPr fontId="3"/>
  </si>
  <si>
    <t>フィルター　乳白色</t>
    <rPh sb="6" eb="8">
      <t>ニュウハク</t>
    </rPh>
    <rPh sb="8" eb="9">
      <t>イロ</t>
    </rPh>
    <phoneticPr fontId="3"/>
  </si>
  <si>
    <t>フィルター　レモンイエロー色</t>
    <rPh sb="13" eb="14">
      <t>イロ</t>
    </rPh>
    <phoneticPr fontId="3"/>
  </si>
  <si>
    <t>W</t>
    <phoneticPr fontId="3"/>
  </si>
  <si>
    <t>□</t>
    <phoneticPr fontId="23"/>
  </si>
  <si>
    <t>D</t>
    <phoneticPr fontId="3"/>
  </si>
  <si>
    <t>W0</t>
    <phoneticPr fontId="23"/>
  </si>
  <si>
    <t>W2</t>
    <phoneticPr fontId="23"/>
  </si>
  <si>
    <t>AC</t>
    <phoneticPr fontId="3"/>
  </si>
  <si>
    <t>AC点灯</t>
    <rPh sb="2" eb="4">
      <t>テントウ</t>
    </rPh>
    <phoneticPr fontId="3"/>
  </si>
  <si>
    <t>4A-R</t>
    <phoneticPr fontId="3"/>
  </si>
  <si>
    <t>4G-R</t>
    <phoneticPr fontId="3"/>
  </si>
  <si>
    <t>4R-R</t>
    <phoneticPr fontId="3"/>
  </si>
  <si>
    <t>ショートバリア形</t>
    <rPh sb="7" eb="8">
      <t>ケイ</t>
    </rPh>
    <phoneticPr fontId="3"/>
  </si>
  <si>
    <t>ロングバリア形</t>
    <rPh sb="6" eb="7">
      <t>ケイ</t>
    </rPh>
    <phoneticPr fontId="3"/>
  </si>
  <si>
    <t>ショートフランジ形</t>
    <rPh sb="8" eb="9">
      <t>ケイ</t>
    </rPh>
    <phoneticPr fontId="3"/>
  </si>
  <si>
    <t>ロングフランジ形</t>
    <rPh sb="7" eb="8">
      <t>ケイ</t>
    </rPh>
    <phoneticPr fontId="3"/>
  </si>
  <si>
    <t>取付方法</t>
    <rPh sb="0" eb="2">
      <t>トリツ</t>
    </rPh>
    <rPh sb="2" eb="4">
      <t>ホウホウ</t>
    </rPh>
    <phoneticPr fontId="3"/>
  </si>
  <si>
    <t>D</t>
    <phoneticPr fontId="23"/>
  </si>
  <si>
    <t>LED配線・独立配線</t>
    <rPh sb="3" eb="5">
      <t>ハイセン</t>
    </rPh>
    <rPh sb="6" eb="8">
      <t>ドクリツ</t>
    </rPh>
    <rPh sb="8" eb="10">
      <t>ハイセン</t>
    </rPh>
    <phoneticPr fontId="23"/>
  </si>
  <si>
    <t>ACタイプ</t>
    <phoneticPr fontId="3"/>
  </si>
  <si>
    <t>DCタイプ</t>
    <phoneticPr fontId="3"/>
  </si>
  <si>
    <t>M</t>
    <phoneticPr fontId="3"/>
  </si>
  <si>
    <t>Ag</t>
    <phoneticPr fontId="3"/>
  </si>
  <si>
    <t>Au</t>
    <phoneticPr fontId="3"/>
  </si>
  <si>
    <t>A</t>
  </si>
  <si>
    <t>A</t>
    <phoneticPr fontId="3"/>
  </si>
  <si>
    <t>S2D-41SGA</t>
  </si>
  <si>
    <t>形名</t>
    <rPh sb="0" eb="1">
      <t>カタ</t>
    </rPh>
    <rPh sb="1" eb="2">
      <t>メイ</t>
    </rPh>
    <phoneticPr fontId="3"/>
  </si>
  <si>
    <t>極数</t>
    <rPh sb="0" eb="1">
      <t>キョク</t>
    </rPh>
    <rPh sb="1" eb="2">
      <t>スウ</t>
    </rPh>
    <phoneticPr fontId="3"/>
  </si>
  <si>
    <t>接点</t>
    <rPh sb="0" eb="2">
      <t>セッテン</t>
    </rPh>
    <phoneticPr fontId="3"/>
  </si>
  <si>
    <t>動作</t>
    <rPh sb="0" eb="2">
      <t>ドウサ</t>
    </rPh>
    <phoneticPr fontId="3"/>
  </si>
  <si>
    <t>SP回路数記号</t>
    <rPh sb="2" eb="4">
      <t>カイロ</t>
    </rPh>
    <rPh sb="4" eb="5">
      <t>スウ</t>
    </rPh>
    <rPh sb="5" eb="7">
      <t>キゴウ</t>
    </rPh>
    <phoneticPr fontId="3"/>
  </si>
  <si>
    <t>動作特性・オルタネイト</t>
    <rPh sb="0" eb="2">
      <t>ドウサ</t>
    </rPh>
    <rPh sb="2" eb="4">
      <t>トクセイ</t>
    </rPh>
    <phoneticPr fontId="3"/>
  </si>
  <si>
    <t>動作特性・インジケーター</t>
    <rPh sb="0" eb="2">
      <t>ドウサ</t>
    </rPh>
    <rPh sb="2" eb="4">
      <t>トクセイ</t>
    </rPh>
    <phoneticPr fontId="3"/>
  </si>
  <si>
    <t>動作特性・モーメンタリー</t>
    <rPh sb="0" eb="2">
      <t>ドウサ</t>
    </rPh>
    <rPh sb="2" eb="4">
      <t>トクセイ</t>
    </rPh>
    <phoneticPr fontId="3"/>
  </si>
  <si>
    <t>スイッチ回路・インジケーター</t>
    <rPh sb="4" eb="6">
      <t>カイロ</t>
    </rPh>
    <phoneticPr fontId="3"/>
  </si>
  <si>
    <t>スイッチ回路・単極双投　銀接点</t>
    <rPh sb="7" eb="8">
      <t>タン</t>
    </rPh>
    <rPh sb="8" eb="9">
      <t>キョク</t>
    </rPh>
    <rPh sb="9" eb="10">
      <t>ソウ</t>
    </rPh>
    <rPh sb="10" eb="11">
      <t>トウ</t>
    </rPh>
    <rPh sb="12" eb="13">
      <t>ギン</t>
    </rPh>
    <rPh sb="13" eb="15">
      <t>セッテン</t>
    </rPh>
    <phoneticPr fontId="3"/>
  </si>
  <si>
    <t>スイッチ回路・双極双投　銀接点</t>
    <rPh sb="7" eb="8">
      <t>ソウ</t>
    </rPh>
    <rPh sb="8" eb="9">
      <t>キョク</t>
    </rPh>
    <rPh sb="9" eb="10">
      <t>ソウ</t>
    </rPh>
    <rPh sb="10" eb="11">
      <t>トウ</t>
    </rPh>
    <rPh sb="12" eb="13">
      <t>ギン</t>
    </rPh>
    <rPh sb="13" eb="15">
      <t>セッテン</t>
    </rPh>
    <phoneticPr fontId="3"/>
  </si>
  <si>
    <t>スイッチ回路・3極双投　銀接点</t>
    <rPh sb="8" eb="9">
      <t>キョク</t>
    </rPh>
    <rPh sb="9" eb="10">
      <t>ソウ</t>
    </rPh>
    <rPh sb="10" eb="11">
      <t>トウ</t>
    </rPh>
    <rPh sb="12" eb="13">
      <t>ギン</t>
    </rPh>
    <rPh sb="13" eb="15">
      <t>セッテン</t>
    </rPh>
    <phoneticPr fontId="3"/>
  </si>
  <si>
    <t>スイッチ回路・単極双投　金接点</t>
    <rPh sb="7" eb="8">
      <t>タン</t>
    </rPh>
    <rPh sb="8" eb="9">
      <t>キョク</t>
    </rPh>
    <rPh sb="9" eb="10">
      <t>ソウ</t>
    </rPh>
    <rPh sb="10" eb="11">
      <t>トウ</t>
    </rPh>
    <rPh sb="12" eb="13">
      <t>キン</t>
    </rPh>
    <rPh sb="13" eb="15">
      <t>セッテン</t>
    </rPh>
    <phoneticPr fontId="3"/>
  </si>
  <si>
    <t>スイッチ回路・双極双投　金接点</t>
    <rPh sb="7" eb="8">
      <t>ソウ</t>
    </rPh>
    <rPh sb="8" eb="9">
      <t>キョク</t>
    </rPh>
    <rPh sb="9" eb="10">
      <t>ソウ</t>
    </rPh>
    <rPh sb="10" eb="11">
      <t>トウ</t>
    </rPh>
    <rPh sb="12" eb="13">
      <t>キン</t>
    </rPh>
    <rPh sb="13" eb="15">
      <t>セッテン</t>
    </rPh>
    <phoneticPr fontId="3"/>
  </si>
  <si>
    <t>スイッチ回路・3極双投　金接点</t>
    <rPh sb="8" eb="9">
      <t>キョク</t>
    </rPh>
    <rPh sb="9" eb="10">
      <t>ソウ</t>
    </rPh>
    <rPh sb="10" eb="11">
      <t>トウ</t>
    </rPh>
    <rPh sb="12" eb="13">
      <t>キン</t>
    </rPh>
    <rPh sb="13" eb="15">
      <t>セッテン</t>
    </rPh>
    <phoneticPr fontId="3"/>
  </si>
  <si>
    <t>05</t>
    <phoneticPr fontId="3"/>
  </si>
  <si>
    <t>電圧記号</t>
    <rPh sb="0" eb="2">
      <t>デンアツ</t>
    </rPh>
    <rPh sb="2" eb="4">
      <t>キゴウ</t>
    </rPh>
    <phoneticPr fontId="3"/>
  </si>
  <si>
    <t>12</t>
    <phoneticPr fontId="3"/>
  </si>
  <si>
    <t>24</t>
    <phoneticPr fontId="3"/>
  </si>
  <si>
    <t>B</t>
  </si>
  <si>
    <t>P</t>
  </si>
  <si>
    <t>V</t>
  </si>
  <si>
    <t>G</t>
    <phoneticPr fontId="3"/>
  </si>
  <si>
    <t>A05</t>
  </si>
  <si>
    <t>B05</t>
  </si>
  <si>
    <t>C05</t>
  </si>
  <si>
    <t>D05</t>
  </si>
  <si>
    <t>E05</t>
  </si>
  <si>
    <t>F05</t>
  </si>
  <si>
    <t>G05</t>
  </si>
  <si>
    <t>H05</t>
  </si>
  <si>
    <t>K05</t>
  </si>
  <si>
    <t>P05</t>
  </si>
  <si>
    <t>V05</t>
  </si>
  <si>
    <t>W05</t>
  </si>
  <si>
    <t>X05</t>
  </si>
  <si>
    <t>Y05</t>
  </si>
  <si>
    <t>Z05</t>
  </si>
  <si>
    <t>A12</t>
  </si>
  <si>
    <t>B12</t>
  </si>
  <si>
    <t>C12</t>
  </si>
  <si>
    <t>D12</t>
  </si>
  <si>
    <t>E12</t>
  </si>
  <si>
    <t>F12</t>
  </si>
  <si>
    <t>G12</t>
  </si>
  <si>
    <t>H12</t>
  </si>
  <si>
    <t>K12</t>
  </si>
  <si>
    <t>P12</t>
  </si>
  <si>
    <t>V12</t>
  </si>
  <si>
    <t>W12</t>
  </si>
  <si>
    <t>X12</t>
  </si>
  <si>
    <t>Y12</t>
  </si>
  <si>
    <t>Z12</t>
  </si>
  <si>
    <t>A24</t>
  </si>
  <si>
    <t>B24</t>
  </si>
  <si>
    <t>C24</t>
  </si>
  <si>
    <t>D24</t>
  </si>
  <si>
    <t>E24</t>
  </si>
  <si>
    <t>F24</t>
  </si>
  <si>
    <t>G24</t>
  </si>
  <si>
    <t>H24</t>
  </si>
  <si>
    <t>K24</t>
  </si>
  <si>
    <t>P24</t>
  </si>
  <si>
    <t>V24</t>
  </si>
  <si>
    <t>W24</t>
  </si>
  <si>
    <t>X24</t>
  </si>
  <si>
    <t>Y24</t>
  </si>
  <si>
    <t>Z24</t>
  </si>
  <si>
    <t>LED回路</t>
    <rPh sb="3" eb="5">
      <t>カイロ</t>
    </rPh>
    <phoneticPr fontId="3"/>
  </si>
  <si>
    <t>エンド</t>
    <phoneticPr fontId="3"/>
  </si>
  <si>
    <t>センター</t>
    <phoneticPr fontId="23"/>
  </si>
  <si>
    <t>S2B-</t>
    <phoneticPr fontId="3"/>
  </si>
  <si>
    <t>□</t>
    <phoneticPr fontId="3"/>
  </si>
  <si>
    <t>ケースの色記号</t>
    <rPh sb="4" eb="5">
      <t>イロ</t>
    </rPh>
    <rPh sb="5" eb="7">
      <t>キゴウ</t>
    </rPh>
    <phoneticPr fontId="3"/>
  </si>
  <si>
    <t>黒色ケース</t>
    <rPh sb="0" eb="2">
      <t>クロイロ</t>
    </rPh>
    <phoneticPr fontId="3"/>
  </si>
  <si>
    <t>灰色ケース</t>
    <rPh sb="0" eb="2">
      <t>ハイイロ</t>
    </rPh>
    <phoneticPr fontId="3"/>
  </si>
  <si>
    <t>黒色(K)または灰色(H)を選択ください</t>
    <rPh sb="0" eb="1">
      <t>クロ</t>
    </rPh>
    <rPh sb="1" eb="2">
      <t>イロ</t>
    </rPh>
    <rPh sb="8" eb="10">
      <t>ハイイロ</t>
    </rPh>
    <rPh sb="14" eb="16">
      <t>センタク</t>
    </rPh>
    <phoneticPr fontId="3"/>
  </si>
  <si>
    <t>F13</t>
    <phoneticPr fontId="3"/>
  </si>
  <si>
    <t>F14</t>
  </si>
  <si>
    <t>J13</t>
    <phoneticPr fontId="3"/>
  </si>
  <si>
    <t>J14</t>
  </si>
  <si>
    <t>AC形LED判定</t>
    <rPh sb="2" eb="3">
      <t>ケイ</t>
    </rPh>
    <rPh sb="6" eb="8">
      <t>ハンテイ</t>
    </rPh>
    <phoneticPr fontId="3"/>
  </si>
  <si>
    <t>F14</t>
    <phoneticPr fontId="3"/>
  </si>
  <si>
    <t>F15</t>
    <phoneticPr fontId="3"/>
  </si>
  <si>
    <t>J14</t>
    <phoneticPr fontId="3"/>
  </si>
  <si>
    <t>J15</t>
    <phoneticPr fontId="3"/>
  </si>
  <si>
    <t>DC形LED判定</t>
    <rPh sb="2" eb="3">
      <t>ケイ</t>
    </rPh>
    <rPh sb="6" eb="8">
      <t>ハンテイ</t>
    </rPh>
    <phoneticPr fontId="3"/>
  </si>
  <si>
    <t>W2</t>
    <phoneticPr fontId="3"/>
  </si>
  <si>
    <t>W1</t>
    <phoneticPr fontId="3"/>
  </si>
  <si>
    <t>W7</t>
    <phoneticPr fontId="3"/>
  </si>
  <si>
    <t>W6</t>
    <phoneticPr fontId="3"/>
  </si>
  <si>
    <t>W4</t>
    <phoneticPr fontId="3"/>
  </si>
  <si>
    <t>W8</t>
    <phoneticPr fontId="3"/>
  </si>
  <si>
    <t>W3</t>
    <phoneticPr fontId="3"/>
  </si>
  <si>
    <t>ご使用中のS２形名を、該当の青色マスに選択指定してください</t>
    <rPh sb="1" eb="4">
      <t>シヨウチュウ</t>
    </rPh>
    <rPh sb="7" eb="9">
      <t>カタメイ</t>
    </rPh>
    <rPh sb="11" eb="13">
      <t>ガイトウ</t>
    </rPh>
    <rPh sb="14" eb="15">
      <t>アオ</t>
    </rPh>
    <rPh sb="15" eb="16">
      <t>イロ</t>
    </rPh>
    <rPh sb="19" eb="21">
      <t>センタク</t>
    </rPh>
    <rPh sb="21" eb="23">
      <t>シテイ</t>
    </rPh>
    <phoneticPr fontId="3"/>
  </si>
  <si>
    <t>代替相当品形名</t>
    <rPh sb="0" eb="2">
      <t>ダイタイ</t>
    </rPh>
    <rPh sb="2" eb="4">
      <t>ソウトウ</t>
    </rPh>
    <rPh sb="4" eb="5">
      <t>ヒン</t>
    </rPh>
    <rPh sb="5" eb="7">
      <t>ケイシキ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</si>
</sst>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theme="1"/>
      <name val="HGPｺﾞｼｯｸM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0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8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2"/>
      <color theme="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2"/>
      <name val="ＭＳ ゴシック"/>
      <family val="3"/>
      <charset val="128"/>
    </font>
    <font>
      <b/>
      <sz val="18"/>
      <name val="ＭＳ ゴシック"/>
      <family val="3"/>
      <charset val="128"/>
    </font>
    <font>
      <sz val="2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4"/>
      <color theme="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2"/>
      <color rgb="FFFF000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2"/>
      <color theme="0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8"/>
      <color theme="0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sz val="2"/>
      <name val="ＭＳ Ｐゴシック"/>
      <family val="3"/>
      <charset val="128"/>
      <scheme val="minor"/>
    </font>
    <font>
      <sz val="20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8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3">
    <xf numFmtId="0" fontId="0" fillId="0" borderId="0"/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9" fillId="0" borderId="0"/>
    <xf numFmtId="0" fontId="2" fillId="0" borderId="0"/>
    <xf numFmtId="0" fontId="4" fillId="0" borderId="0">
      <alignment vertical="center"/>
    </xf>
    <xf numFmtId="0" fontId="22" fillId="0" borderId="0"/>
    <xf numFmtId="0" fontId="4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  <xf numFmtId="0" fontId="22" fillId="0" borderId="0"/>
    <xf numFmtId="0" fontId="2" fillId="0" borderId="0"/>
    <xf numFmtId="0" fontId="2" fillId="0" borderId="0"/>
    <xf numFmtId="0" fontId="4" fillId="0" borderId="0">
      <alignment vertical="center"/>
    </xf>
  </cellStyleXfs>
  <cellXfs count="819">
    <xf numFmtId="0" fontId="0" fillId="0" borderId="0" xfId="0"/>
    <xf numFmtId="0" fontId="0" fillId="0" borderId="0" xfId="0" applyAlignment="1">
      <alignment vertical="center"/>
    </xf>
    <xf numFmtId="0" fontId="22" fillId="24" borderId="0" xfId="44" applyFill="1" applyAlignment="1" applyProtection="1">
      <alignment vertical="center"/>
      <protection hidden="1"/>
    </xf>
    <xf numFmtId="0" fontId="26" fillId="24" borderId="0" xfId="44" applyFont="1" applyFill="1" applyAlignment="1" applyProtection="1">
      <alignment horizontal="center" vertical="center"/>
      <protection hidden="1"/>
    </xf>
    <xf numFmtId="0" fontId="22" fillId="24" borderId="13" xfId="44" applyFont="1" applyFill="1" applyBorder="1" applyAlignment="1" applyProtection="1">
      <alignment vertical="center"/>
      <protection hidden="1"/>
    </xf>
    <xf numFmtId="0" fontId="22" fillId="0" borderId="0" xfId="44" applyAlignment="1">
      <alignment vertical="center"/>
    </xf>
    <xf numFmtId="0" fontId="25" fillId="24" borderId="0" xfId="44" applyFont="1" applyFill="1" applyBorder="1" applyAlignment="1" applyProtection="1">
      <alignment horizontal="left" vertical="center"/>
      <protection hidden="1"/>
    </xf>
    <xf numFmtId="0" fontId="26" fillId="24" borderId="0" xfId="44" applyFont="1" applyFill="1" applyBorder="1" applyAlignment="1" applyProtection="1">
      <alignment horizontal="center" vertical="center"/>
      <protection hidden="1"/>
    </xf>
    <xf numFmtId="0" fontId="22" fillId="24" borderId="0" xfId="44" applyFont="1" applyFill="1" applyBorder="1" applyProtection="1">
      <protection hidden="1"/>
    </xf>
    <xf numFmtId="0" fontId="22" fillId="24" borderId="13" xfId="44" applyFont="1" applyFill="1" applyBorder="1" applyProtection="1">
      <protection hidden="1"/>
    </xf>
    <xf numFmtId="0" fontId="22" fillId="0" borderId="0" xfId="44"/>
    <xf numFmtId="0" fontId="22" fillId="24" borderId="0" xfId="44" applyFill="1" applyAlignment="1" applyProtection="1">
      <alignment horizontal="center" vertical="center"/>
      <protection hidden="1"/>
    </xf>
    <xf numFmtId="0" fontId="22" fillId="0" borderId="0" xfId="44" applyAlignment="1" applyProtection="1">
      <alignment vertical="center"/>
      <protection hidden="1"/>
    </xf>
    <xf numFmtId="0" fontId="22" fillId="0" borderId="0" xfId="44" applyAlignment="1" applyProtection="1">
      <alignment horizontal="center" vertical="center"/>
      <protection hidden="1"/>
    </xf>
    <xf numFmtId="0" fontId="26" fillId="25" borderId="21" xfId="44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vertical="center" shrinkToFit="1"/>
    </xf>
    <xf numFmtId="0" fontId="30" fillId="0" borderId="0" xfId="0" applyFont="1" applyAlignment="1">
      <alignment horizontal="center" vertical="center" shrinkToFi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Border="1" applyAlignment="1">
      <alignment vertical="center" shrinkToFit="1"/>
    </xf>
    <xf numFmtId="0" fontId="30" fillId="0" borderId="0" xfId="0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30" fillId="0" borderId="0" xfId="0" applyFont="1" applyFill="1" applyAlignment="1">
      <alignment horizontal="left" vertical="center" shrinkToFit="1"/>
    </xf>
    <xf numFmtId="0" fontId="30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30" fillId="0" borderId="0" xfId="0" applyFont="1"/>
    <xf numFmtId="0" fontId="0" fillId="0" borderId="0" xfId="0" applyFont="1"/>
    <xf numFmtId="0" fontId="0" fillId="0" borderId="0" xfId="0" applyFont="1" applyFill="1"/>
    <xf numFmtId="49" fontId="36" fillId="0" borderId="0" xfId="0" applyNumberFormat="1" applyFont="1" applyFill="1" applyBorder="1" applyAlignment="1">
      <alignment horizontal="center" vertical="center"/>
    </xf>
    <xf numFmtId="49" fontId="37" fillId="0" borderId="0" xfId="0" applyNumberFormat="1" applyFont="1" applyAlignment="1">
      <alignment horizontal="center"/>
    </xf>
    <xf numFmtId="0" fontId="30" fillId="26" borderId="0" xfId="0" applyFont="1" applyFill="1" applyBorder="1" applyAlignment="1">
      <alignment horizontal="left" vertical="center"/>
    </xf>
    <xf numFmtId="0" fontId="30" fillId="0" borderId="0" xfId="0" applyFont="1" applyFill="1" applyAlignment="1">
      <alignment horizontal="center" vertical="center" shrinkToFit="1"/>
    </xf>
    <xf numFmtId="0" fontId="0" fillId="0" borderId="0" xfId="0" applyAlignment="1"/>
    <xf numFmtId="0" fontId="30" fillId="0" borderId="0" xfId="0" applyFont="1" applyAlignment="1">
      <alignment horizontal="left"/>
    </xf>
    <xf numFmtId="0" fontId="30" fillId="0" borderId="0" xfId="0" applyFont="1" applyAlignment="1"/>
    <xf numFmtId="0" fontId="1" fillId="0" borderId="0" xfId="47" applyAlignment="1">
      <alignment vertical="center" shrinkToFit="1"/>
    </xf>
    <xf numFmtId="49" fontId="39" fillId="0" borderId="0" xfId="47" applyNumberFormat="1" applyFont="1" applyAlignment="1">
      <alignment vertical="center" shrinkToFit="1"/>
    </xf>
    <xf numFmtId="49" fontId="39" fillId="0" borderId="0" xfId="47" applyNumberFormat="1" applyFont="1" applyAlignment="1">
      <alignment horizontal="right" vertical="center" shrinkToFit="1"/>
    </xf>
    <xf numFmtId="49" fontId="39" fillId="0" borderId="0" xfId="47" applyNumberFormat="1" applyFont="1" applyAlignment="1">
      <alignment horizontal="left" vertical="center" shrinkToFit="1"/>
    </xf>
    <xf numFmtId="49" fontId="1" fillId="0" borderId="0" xfId="47" applyNumberFormat="1" applyAlignment="1">
      <alignment vertical="center" shrinkToFit="1"/>
    </xf>
    <xf numFmtId="0" fontId="1" fillId="0" borderId="0" xfId="47">
      <alignment vertical="center"/>
    </xf>
    <xf numFmtId="0" fontId="41" fillId="0" borderId="0" xfId="47" applyFont="1">
      <alignment vertical="center"/>
    </xf>
    <xf numFmtId="0" fontId="2" fillId="0" borderId="0" xfId="50" applyNumberFormat="1" applyAlignment="1">
      <alignment horizontal="center"/>
    </xf>
    <xf numFmtId="49" fontId="2" fillId="0" borderId="0" xfId="50" applyNumberFormat="1" applyAlignment="1"/>
    <xf numFmtId="0" fontId="2" fillId="0" borderId="0" xfId="50" applyNumberFormat="1" applyAlignment="1"/>
    <xf numFmtId="0" fontId="2" fillId="0" borderId="0" xfId="50" applyAlignment="1"/>
    <xf numFmtId="49" fontId="35" fillId="0" borderId="0" xfId="45" applyNumberFormat="1" applyFont="1" applyFill="1" applyAlignment="1">
      <alignment horizontal="right" vertical="center" shrinkToFit="1"/>
    </xf>
    <xf numFmtId="49" fontId="32" fillId="0" borderId="0" xfId="50" applyNumberFormat="1" applyFont="1"/>
    <xf numFmtId="0" fontId="32" fillId="0" borderId="0" xfId="50" applyNumberFormat="1" applyFont="1"/>
    <xf numFmtId="0" fontId="32" fillId="0" borderId="0" xfId="50" applyFont="1"/>
    <xf numFmtId="0" fontId="2" fillId="0" borderId="0" xfId="50" applyFont="1" applyAlignment="1">
      <alignment shrinkToFit="1"/>
    </xf>
    <xf numFmtId="49" fontId="2" fillId="0" borderId="0" xfId="50" applyNumberFormat="1" applyFont="1" applyAlignment="1">
      <alignment shrinkToFit="1"/>
    </xf>
    <xf numFmtId="0" fontId="2" fillId="0" borderId="0" xfId="50" applyNumberFormat="1" applyFont="1" applyAlignment="1">
      <alignment shrinkToFit="1"/>
    </xf>
    <xf numFmtId="49" fontId="28" fillId="0" borderId="0" xfId="50" applyNumberFormat="1" applyFont="1"/>
    <xf numFmtId="0" fontId="28" fillId="0" borderId="0" xfId="50" applyNumberFormat="1" applyFont="1"/>
    <xf numFmtId="0" fontId="28" fillId="0" borderId="0" xfId="50" applyFont="1"/>
    <xf numFmtId="0" fontId="28" fillId="0" borderId="0" xfId="50" applyFont="1" applyFill="1"/>
    <xf numFmtId="49" fontId="28" fillId="0" borderId="0" xfId="50" applyNumberFormat="1" applyFont="1" applyFill="1"/>
    <xf numFmtId="0" fontId="28" fillId="0" borderId="0" xfId="50" applyNumberFormat="1" applyFont="1" applyFill="1"/>
    <xf numFmtId="0" fontId="2" fillId="0" borderId="0" xfId="50" applyAlignment="1">
      <alignment vertical="center" shrinkToFit="1"/>
    </xf>
    <xf numFmtId="0" fontId="2" fillId="0" borderId="0" xfId="50" applyAlignment="1">
      <alignment horizontal="center" vertical="center" shrinkToFit="1"/>
    </xf>
    <xf numFmtId="0" fontId="34" fillId="0" borderId="0" xfId="45" applyNumberFormat="1" applyFont="1" applyFill="1" applyAlignment="1">
      <alignment horizontal="center" vertical="center" shrinkToFit="1"/>
    </xf>
    <xf numFmtId="0" fontId="2" fillId="0" borderId="0" xfId="50" applyNumberFormat="1" applyAlignment="1">
      <alignment horizontal="center" vertical="center"/>
    </xf>
    <xf numFmtId="49" fontId="2" fillId="0" borderId="0" xfId="50" applyNumberFormat="1"/>
    <xf numFmtId="0" fontId="2" fillId="0" borderId="0" xfId="50" applyNumberFormat="1"/>
    <xf numFmtId="0" fontId="2" fillId="0" borderId="0" xfId="50"/>
    <xf numFmtId="0" fontId="25" fillId="24" borderId="23" xfId="49" applyNumberFormat="1" applyFont="1" applyFill="1" applyBorder="1" applyAlignment="1" applyProtection="1">
      <alignment horizontal="right" vertical="center"/>
      <protection hidden="1"/>
    </xf>
    <xf numFmtId="0" fontId="26" fillId="24" borderId="0" xfId="49" applyNumberFormat="1" applyFont="1" applyFill="1" applyBorder="1" applyAlignment="1" applyProtection="1">
      <alignment horizontal="right" vertical="center"/>
      <protection hidden="1"/>
    </xf>
    <xf numFmtId="0" fontId="22" fillId="0" borderId="0" xfId="49" applyNumberFormat="1" applyAlignment="1">
      <alignment vertical="center"/>
    </xf>
    <xf numFmtId="0" fontId="26" fillId="27" borderId="23" xfId="49" applyFont="1" applyFill="1" applyBorder="1" applyAlignment="1" applyProtection="1">
      <alignment horizontal="right" vertical="center" shrinkToFit="1"/>
      <protection hidden="1"/>
    </xf>
    <xf numFmtId="0" fontId="27" fillId="27" borderId="0" xfId="49" applyFont="1" applyFill="1" applyBorder="1" applyAlignment="1" applyProtection="1">
      <alignment vertical="center" shrinkToFit="1"/>
      <protection hidden="1"/>
    </xf>
    <xf numFmtId="0" fontId="26" fillId="0" borderId="0" xfId="49" applyFont="1"/>
    <xf numFmtId="0" fontId="47" fillId="27" borderId="0" xfId="49" applyFont="1" applyFill="1" applyBorder="1" applyAlignment="1" applyProtection="1">
      <alignment vertical="center" shrinkToFit="1"/>
      <protection hidden="1"/>
    </xf>
    <xf numFmtId="0" fontId="26" fillId="0" borderId="0" xfId="49" applyFont="1" applyAlignment="1">
      <alignment vertical="center"/>
    </xf>
    <xf numFmtId="0" fontId="49" fillId="27" borderId="0" xfId="49" applyNumberFormat="1" applyFont="1" applyFill="1" applyAlignment="1" applyProtection="1">
      <alignment vertical="center"/>
      <protection hidden="1"/>
    </xf>
    <xf numFmtId="0" fontId="27" fillId="0" borderId="0" xfId="49" applyFont="1" applyAlignment="1">
      <alignment vertical="center"/>
    </xf>
    <xf numFmtId="0" fontId="27" fillId="27" borderId="0" xfId="49" applyFont="1" applyFill="1" applyAlignment="1" applyProtection="1">
      <alignment vertical="center"/>
      <protection hidden="1"/>
    </xf>
    <xf numFmtId="0" fontId="52" fillId="27" borderId="0" xfId="49" applyFont="1" applyFill="1" applyAlignment="1" applyProtection="1">
      <alignment vertical="center"/>
      <protection hidden="1"/>
    </xf>
    <xf numFmtId="0" fontId="27" fillId="0" borderId="0" xfId="49" applyFont="1"/>
    <xf numFmtId="0" fontId="27" fillId="27" borderId="0" xfId="49" applyNumberFormat="1" applyFont="1" applyFill="1" applyAlignment="1" applyProtection="1">
      <alignment vertical="center"/>
      <protection hidden="1"/>
    </xf>
    <xf numFmtId="0" fontId="22" fillId="27" borderId="0" xfId="49" applyFont="1" applyFill="1" applyAlignment="1">
      <alignment horizontal="right"/>
    </xf>
    <xf numFmtId="0" fontId="22" fillId="27" borderId="0" xfId="49" applyFill="1" applyAlignment="1">
      <alignment horizontal="right"/>
    </xf>
    <xf numFmtId="0" fontId="22" fillId="27" borderId="0" xfId="49" applyFill="1" applyAlignment="1" applyProtection="1">
      <alignment horizontal="center" vertical="center"/>
      <protection hidden="1"/>
    </xf>
    <xf numFmtId="0" fontId="22" fillId="27" borderId="0" xfId="49" applyFill="1" applyAlignment="1" applyProtection="1">
      <alignment vertical="center"/>
      <protection hidden="1"/>
    </xf>
    <xf numFmtId="0" fontId="22" fillId="0" borderId="0" xfId="49"/>
    <xf numFmtId="0" fontId="22" fillId="0" borderId="0" xfId="49" applyFont="1" applyAlignment="1">
      <alignment horizontal="right"/>
    </xf>
    <xf numFmtId="0" fontId="22" fillId="0" borderId="0" xfId="49" applyAlignment="1">
      <alignment horizontal="right"/>
    </xf>
    <xf numFmtId="0" fontId="22" fillId="24" borderId="0" xfId="49" applyFill="1" applyAlignment="1" applyProtection="1">
      <alignment horizontal="center" vertical="center"/>
      <protection hidden="1"/>
    </xf>
    <xf numFmtId="0" fontId="22" fillId="0" borderId="0" xfId="49" applyAlignment="1" applyProtection="1">
      <alignment vertical="center"/>
      <protection hidden="1"/>
    </xf>
    <xf numFmtId="0" fontId="22" fillId="0" borderId="0" xfId="49" applyAlignment="1" applyProtection="1">
      <alignment horizontal="center" vertical="center"/>
      <protection hidden="1"/>
    </xf>
    <xf numFmtId="0" fontId="22" fillId="24" borderId="0" xfId="49" applyFill="1" applyAlignment="1" applyProtection="1">
      <alignment vertical="center"/>
      <protection hidden="1"/>
    </xf>
    <xf numFmtId="0" fontId="53" fillId="27" borderId="0" xfId="49" applyNumberFormat="1" applyFont="1" applyFill="1" applyAlignment="1" applyProtection="1">
      <alignment vertical="center"/>
      <protection hidden="1"/>
    </xf>
    <xf numFmtId="0" fontId="48" fillId="24" borderId="18" xfId="44" applyFont="1" applyFill="1" applyBorder="1" applyAlignment="1" applyProtection="1">
      <alignment horizontal="left" vertical="center"/>
      <protection hidden="1"/>
    </xf>
    <xf numFmtId="0" fontId="48" fillId="24" borderId="17" xfId="44" applyFont="1" applyFill="1" applyBorder="1" applyAlignment="1" applyProtection="1">
      <alignment horizontal="left" vertical="center"/>
      <protection hidden="1"/>
    </xf>
    <xf numFmtId="0" fontId="48" fillId="24" borderId="17" xfId="44" applyFont="1" applyFill="1" applyBorder="1" applyAlignment="1" applyProtection="1">
      <alignment horizontal="center" vertical="center"/>
      <protection hidden="1"/>
    </xf>
    <xf numFmtId="0" fontId="48" fillId="24" borderId="18" xfId="44" applyFont="1" applyFill="1" applyBorder="1" applyAlignment="1" applyProtection="1">
      <alignment horizontal="center" vertical="center"/>
      <protection hidden="1"/>
    </xf>
    <xf numFmtId="0" fontId="27" fillId="27" borderId="10" xfId="44" applyFont="1" applyFill="1" applyBorder="1" applyAlignment="1" applyProtection="1">
      <alignment horizontal="right" textRotation="90"/>
      <protection hidden="1"/>
    </xf>
    <xf numFmtId="0" fontId="27" fillId="27" borderId="10" xfId="44" applyFont="1" applyFill="1" applyBorder="1" applyAlignment="1" applyProtection="1">
      <alignment horizontal="center" vertical="center" textRotation="90"/>
      <protection hidden="1"/>
    </xf>
    <xf numFmtId="0" fontId="27" fillId="27" borderId="11" xfId="44" applyFont="1" applyFill="1" applyBorder="1" applyAlignment="1" applyProtection="1">
      <alignment horizontal="center" textRotation="60"/>
      <protection hidden="1"/>
    </xf>
    <xf numFmtId="0" fontId="27" fillId="27" borderId="44" xfId="44" applyFont="1" applyFill="1" applyBorder="1" applyAlignment="1" applyProtection="1">
      <alignment horizontal="center" textRotation="60"/>
      <protection hidden="1"/>
    </xf>
    <xf numFmtId="0" fontId="27" fillId="27" borderId="33" xfId="44" applyFont="1" applyFill="1" applyBorder="1" applyAlignment="1" applyProtection="1">
      <alignment horizontal="center" textRotation="60"/>
      <protection hidden="1"/>
    </xf>
    <xf numFmtId="0" fontId="27" fillId="27" borderId="46" xfId="44" applyFont="1" applyFill="1" applyBorder="1" applyAlignment="1" applyProtection="1">
      <alignment horizontal="center" textRotation="60"/>
      <protection hidden="1"/>
    </xf>
    <xf numFmtId="0" fontId="27" fillId="27" borderId="67" xfId="44" applyFont="1" applyFill="1" applyBorder="1" applyAlignment="1" applyProtection="1">
      <alignment horizontal="center" textRotation="60"/>
      <protection hidden="1"/>
    </xf>
    <xf numFmtId="0" fontId="27" fillId="24" borderId="12" xfId="44" applyFont="1" applyFill="1" applyBorder="1" applyProtection="1">
      <protection hidden="1"/>
    </xf>
    <xf numFmtId="0" fontId="27" fillId="0" borderId="0" xfId="44" applyFont="1"/>
    <xf numFmtId="0" fontId="48" fillId="24" borderId="17" xfId="44" applyFont="1" applyFill="1" applyBorder="1" applyAlignment="1" applyProtection="1">
      <alignment horizontal="right" vertical="center"/>
      <protection hidden="1"/>
    </xf>
    <xf numFmtId="0" fontId="48" fillId="24" borderId="17" xfId="44" applyFont="1" applyFill="1" applyBorder="1" applyAlignment="1" applyProtection="1">
      <alignment vertical="center"/>
      <protection hidden="1"/>
    </xf>
    <xf numFmtId="0" fontId="22" fillId="27" borderId="0" xfId="49" applyFont="1" applyFill="1" applyAlignment="1" applyProtection="1">
      <alignment vertical="center"/>
      <protection hidden="1"/>
    </xf>
    <xf numFmtId="0" fontId="22" fillId="27" borderId="0" xfId="49" applyFont="1" applyFill="1" applyAlignment="1" applyProtection="1">
      <alignment horizontal="center" vertical="center"/>
      <protection hidden="1"/>
    </xf>
    <xf numFmtId="0" fontId="33" fillId="27" borderId="0" xfId="0" applyFont="1" applyFill="1" applyAlignment="1" applyProtection="1">
      <protection hidden="1"/>
    </xf>
    <xf numFmtId="0" fontId="27" fillId="27" borderId="0" xfId="44" applyFont="1" applyFill="1" applyAlignment="1" applyProtection="1">
      <alignment horizontal="center"/>
      <protection hidden="1"/>
    </xf>
    <xf numFmtId="0" fontId="27" fillId="27" borderId="0" xfId="44" applyFont="1" applyFill="1" applyProtection="1">
      <protection hidden="1"/>
    </xf>
    <xf numFmtId="0" fontId="27" fillId="27" borderId="0" xfId="44" applyFont="1" applyFill="1" applyBorder="1" applyProtection="1">
      <protection hidden="1"/>
    </xf>
    <xf numFmtId="0" fontId="27" fillId="24" borderId="0" xfId="44" applyFont="1" applyFill="1" applyProtection="1">
      <protection hidden="1"/>
    </xf>
    <xf numFmtId="0" fontId="0" fillId="27" borderId="0" xfId="0" applyFill="1" applyAlignment="1" applyProtection="1">
      <protection hidden="1"/>
    </xf>
    <xf numFmtId="0" fontId="26" fillId="0" borderId="0" xfId="44" applyFont="1" applyAlignment="1" applyProtection="1">
      <alignment horizontal="center" vertical="center"/>
      <protection hidden="1"/>
    </xf>
    <xf numFmtId="0" fontId="26" fillId="27" borderId="0" xfId="44" applyFont="1" applyFill="1" applyBorder="1" applyAlignment="1" applyProtection="1">
      <alignment horizontal="center" vertical="center"/>
      <protection hidden="1"/>
    </xf>
    <xf numFmtId="0" fontId="27" fillId="27" borderId="0" xfId="49" applyNumberFormat="1" applyFont="1" applyFill="1" applyAlignment="1" applyProtection="1">
      <alignment horizontal="left" vertical="center"/>
      <protection hidden="1"/>
    </xf>
    <xf numFmtId="49" fontId="49" fillId="27" borderId="0" xfId="49" applyNumberFormat="1" applyFont="1" applyFill="1" applyAlignment="1" applyProtection="1">
      <alignment horizontal="left" vertical="center"/>
      <protection hidden="1"/>
    </xf>
    <xf numFmtId="49" fontId="27" fillId="27" borderId="0" xfId="49" applyNumberFormat="1" applyFont="1" applyFill="1" applyAlignment="1" applyProtection="1">
      <alignment horizontal="left" vertical="center"/>
      <protection hidden="1"/>
    </xf>
    <xf numFmtId="0" fontId="52" fillId="27" borderId="0" xfId="49" applyFont="1" applyFill="1" applyProtection="1">
      <protection hidden="1"/>
    </xf>
    <xf numFmtId="0" fontId="27" fillId="27" borderId="0" xfId="49" applyFont="1" applyFill="1" applyProtection="1">
      <protection hidden="1"/>
    </xf>
    <xf numFmtId="0" fontId="22" fillId="0" borderId="0" xfId="44" applyProtection="1">
      <protection hidden="1"/>
    </xf>
    <xf numFmtId="0" fontId="22" fillId="0" borderId="0" xfId="44" applyAlignment="1" applyProtection="1">
      <alignment horizontal="right"/>
      <protection hidden="1"/>
    </xf>
    <xf numFmtId="0" fontId="27" fillId="0" borderId="0" xfId="44" applyFont="1" applyFill="1"/>
    <xf numFmtId="0" fontId="22" fillId="0" borderId="0" xfId="44" applyFill="1" applyAlignment="1">
      <alignment vertical="center"/>
    </xf>
    <xf numFmtId="0" fontId="22" fillId="0" borderId="0" xfId="44" applyFill="1"/>
    <xf numFmtId="0" fontId="27" fillId="0" borderId="0" xfId="49" applyFont="1" applyFill="1" applyAlignment="1">
      <alignment vertical="center"/>
    </xf>
    <xf numFmtId="0" fontId="22" fillId="0" borderId="0" xfId="49" applyFill="1"/>
    <xf numFmtId="0" fontId="22" fillId="0" borderId="0" xfId="44" applyFill="1" applyProtection="1">
      <protection hidden="1"/>
    </xf>
    <xf numFmtId="0" fontId="22" fillId="0" borderId="0" xfId="44" applyFill="1" applyAlignment="1" applyProtection="1">
      <alignment horizontal="right"/>
      <protection hidden="1"/>
    </xf>
    <xf numFmtId="0" fontId="22" fillId="0" borderId="0" xfId="44" applyFill="1" applyAlignment="1" applyProtection="1">
      <alignment horizontal="center" vertical="center"/>
      <protection hidden="1"/>
    </xf>
    <xf numFmtId="0" fontId="22" fillId="0" borderId="0" xfId="44" applyFill="1" applyAlignment="1" applyProtection="1">
      <alignment vertical="center"/>
      <protection hidden="1"/>
    </xf>
    <xf numFmtId="0" fontId="26" fillId="0" borderId="0" xfId="49" applyFont="1" applyFill="1" applyAlignment="1">
      <alignment vertical="center"/>
    </xf>
    <xf numFmtId="0" fontId="22" fillId="27" borderId="0" xfId="49" applyFont="1" applyFill="1"/>
    <xf numFmtId="0" fontId="0" fillId="0" borderId="0" xfId="0" applyBorder="1" applyAlignment="1">
      <alignment horizontal="center" vertical="center"/>
    </xf>
    <xf numFmtId="0" fontId="47" fillId="27" borderId="0" xfId="49" applyFont="1" applyFill="1" applyBorder="1" applyAlignment="1" applyProtection="1">
      <alignment horizontal="center" vertical="center" shrinkToFit="1"/>
      <protection hidden="1"/>
    </xf>
    <xf numFmtId="49" fontId="49" fillId="27" borderId="0" xfId="49" applyNumberFormat="1" applyFont="1" applyFill="1" applyBorder="1" applyAlignment="1" applyProtection="1">
      <alignment horizontal="center" vertical="center"/>
      <protection hidden="1"/>
    </xf>
    <xf numFmtId="49" fontId="49" fillId="27" borderId="0" xfId="49" applyNumberFormat="1" applyFont="1" applyFill="1" applyBorder="1" applyAlignment="1" applyProtection="1">
      <alignment vertical="center"/>
      <protection hidden="1"/>
    </xf>
    <xf numFmtId="49" fontId="56" fillId="27" borderId="0" xfId="49" applyNumberFormat="1" applyFont="1" applyFill="1" applyBorder="1" applyAlignment="1" applyProtection="1">
      <alignment horizontal="left"/>
      <protection hidden="1"/>
    </xf>
    <xf numFmtId="0" fontId="49" fillId="27" borderId="0" xfId="49" applyNumberFormat="1" applyFont="1" applyFill="1" applyBorder="1" applyAlignment="1" applyProtection="1">
      <alignment horizontal="left"/>
      <protection hidden="1"/>
    </xf>
    <xf numFmtId="0" fontId="49" fillId="27" borderId="13" xfId="49" applyNumberFormat="1" applyFont="1" applyFill="1" applyBorder="1" applyAlignment="1" applyProtection="1">
      <alignment horizontal="left"/>
      <protection hidden="1"/>
    </xf>
    <xf numFmtId="0" fontId="56" fillId="27" borderId="0" xfId="49" applyNumberFormat="1" applyFont="1" applyFill="1" applyBorder="1" applyAlignment="1" applyProtection="1">
      <alignment horizontal="left" vertical="center"/>
      <protection hidden="1"/>
    </xf>
    <xf numFmtId="0" fontId="27" fillId="27" borderId="0" xfId="49" applyFont="1" applyFill="1" applyBorder="1" applyAlignment="1" applyProtection="1">
      <alignment vertical="center"/>
      <protection hidden="1"/>
    </xf>
    <xf numFmtId="0" fontId="27" fillId="27" borderId="13" xfId="49" applyFont="1" applyFill="1" applyBorder="1" applyAlignment="1" applyProtection="1">
      <alignment vertical="center"/>
      <protection hidden="1"/>
    </xf>
    <xf numFmtId="49" fontId="27" fillId="27" borderId="0" xfId="49" applyNumberFormat="1" applyFont="1" applyFill="1" applyBorder="1" applyAlignment="1" applyProtection="1">
      <alignment vertical="center"/>
      <protection hidden="1"/>
    </xf>
    <xf numFmtId="49" fontId="27" fillId="27" borderId="0" xfId="49" applyNumberFormat="1" applyFont="1" applyFill="1" applyBorder="1" applyAlignment="1" applyProtection="1">
      <alignment horizontal="center" vertical="center"/>
      <protection hidden="1"/>
    </xf>
    <xf numFmtId="0" fontId="27" fillId="27" borderId="14" xfId="49" applyFont="1" applyFill="1" applyBorder="1" applyAlignment="1" applyProtection="1">
      <alignment horizontal="center" vertical="center"/>
      <protection hidden="1"/>
    </xf>
    <xf numFmtId="0" fontId="27" fillId="27" borderId="14" xfId="49" applyFont="1" applyFill="1" applyBorder="1" applyAlignment="1" applyProtection="1">
      <alignment vertical="center"/>
      <protection hidden="1"/>
    </xf>
    <xf numFmtId="0" fontId="27" fillId="27" borderId="81" xfId="49" applyFont="1" applyFill="1" applyBorder="1" applyAlignment="1" applyProtection="1">
      <alignment vertical="center"/>
      <protection hidden="1"/>
    </xf>
    <xf numFmtId="0" fontId="57" fillId="24" borderId="0" xfId="49" applyFont="1" applyFill="1" applyAlignment="1" applyProtection="1">
      <alignment textRotation="40"/>
      <protection hidden="1"/>
    </xf>
    <xf numFmtId="0" fontId="57" fillId="24" borderId="10" xfId="49" applyFont="1" applyFill="1" applyBorder="1" applyAlignment="1" applyProtection="1">
      <alignment textRotation="40"/>
      <protection hidden="1"/>
    </xf>
    <xf numFmtId="0" fontId="57" fillId="0" borderId="0" xfId="49" applyFont="1" applyAlignment="1">
      <alignment textRotation="40"/>
    </xf>
    <xf numFmtId="0" fontId="49" fillId="27" borderId="0" xfId="49" applyNumberFormat="1" applyFont="1" applyFill="1" applyBorder="1" applyAlignment="1" applyProtection="1">
      <alignment vertical="center" shrinkToFit="1"/>
      <protection hidden="1"/>
    </xf>
    <xf numFmtId="0" fontId="49" fillId="27" borderId="13" xfId="49" applyNumberFormat="1" applyFont="1" applyFill="1" applyBorder="1" applyAlignment="1" applyProtection="1">
      <alignment vertical="center" shrinkToFit="1"/>
      <protection hidden="1"/>
    </xf>
    <xf numFmtId="0" fontId="57" fillId="27" borderId="10" xfId="49" applyFont="1" applyFill="1" applyBorder="1" applyAlignment="1" applyProtection="1">
      <alignment textRotation="40"/>
      <protection hidden="1"/>
    </xf>
    <xf numFmtId="0" fontId="50" fillId="27" borderId="0" xfId="49" applyNumberFormat="1" applyFont="1" applyFill="1" applyBorder="1" applyAlignment="1" applyProtection="1">
      <alignment vertical="center" shrinkToFit="1"/>
      <protection hidden="1"/>
    </xf>
    <xf numFmtId="0" fontId="50" fillId="27" borderId="0" xfId="49" applyNumberFormat="1" applyFont="1" applyFill="1" applyBorder="1" applyAlignment="1" applyProtection="1">
      <alignment vertical="center"/>
      <protection hidden="1"/>
    </xf>
    <xf numFmtId="0" fontId="50" fillId="27" borderId="13" xfId="49" applyNumberFormat="1" applyFont="1" applyFill="1" applyBorder="1" applyAlignment="1" applyProtection="1">
      <alignment vertical="center" shrinkToFit="1"/>
      <protection hidden="1"/>
    </xf>
    <xf numFmtId="0" fontId="49" fillId="27" borderId="0" xfId="49" applyNumberFormat="1" applyFont="1" applyFill="1" applyBorder="1" applyAlignment="1" applyProtection="1">
      <alignment horizontal="left" vertical="top"/>
      <protection hidden="1"/>
    </xf>
    <xf numFmtId="0" fontId="49" fillId="27" borderId="13" xfId="49" applyNumberFormat="1" applyFont="1" applyFill="1" applyBorder="1" applyAlignment="1" applyProtection="1">
      <alignment horizontal="left" vertical="top"/>
      <protection hidden="1"/>
    </xf>
    <xf numFmtId="0" fontId="51" fillId="27" borderId="0" xfId="49" applyNumberFormat="1" applyFont="1" applyFill="1" applyBorder="1" applyAlignment="1" applyProtection="1">
      <alignment vertical="center" shrinkToFit="1"/>
      <protection hidden="1"/>
    </xf>
    <xf numFmtId="0" fontId="52" fillId="27" borderId="0" xfId="49" applyFont="1" applyFill="1" applyBorder="1" applyAlignment="1" applyProtection="1">
      <alignment vertical="center"/>
      <protection hidden="1"/>
    </xf>
    <xf numFmtId="49" fontId="50" fillId="27" borderId="0" xfId="49" applyNumberFormat="1" applyFont="1" applyFill="1" applyBorder="1" applyAlignment="1" applyProtection="1">
      <alignment vertical="center"/>
      <protection hidden="1"/>
    </xf>
    <xf numFmtId="0" fontId="52" fillId="27" borderId="13" xfId="49" applyFont="1" applyFill="1" applyBorder="1" applyAlignment="1" applyProtection="1">
      <alignment vertical="center"/>
      <protection hidden="1"/>
    </xf>
    <xf numFmtId="49" fontId="52" fillId="27" borderId="0" xfId="49" applyNumberFormat="1" applyFont="1" applyFill="1" applyBorder="1" applyAlignment="1" applyProtection="1">
      <alignment vertical="center" shrinkToFit="1"/>
      <protection hidden="1"/>
    </xf>
    <xf numFmtId="0" fontId="52" fillId="27" borderId="0" xfId="49" applyNumberFormat="1" applyFont="1" applyFill="1" applyBorder="1" applyAlignment="1" applyProtection="1">
      <alignment vertical="center" shrinkToFit="1"/>
      <protection hidden="1"/>
    </xf>
    <xf numFmtId="0" fontId="52" fillId="27" borderId="13" xfId="49" applyNumberFormat="1" applyFont="1" applyFill="1" applyBorder="1" applyAlignment="1" applyProtection="1">
      <alignment vertical="center" shrinkToFit="1"/>
      <protection hidden="1"/>
    </xf>
    <xf numFmtId="49" fontId="50" fillId="27" borderId="0" xfId="49" applyNumberFormat="1" applyFont="1" applyFill="1" applyBorder="1" applyAlignment="1" applyProtection="1">
      <alignment vertical="center" shrinkToFit="1"/>
      <protection hidden="1"/>
    </xf>
    <xf numFmtId="0" fontId="52" fillId="27" borderId="0" xfId="49" applyFont="1" applyFill="1" applyBorder="1" applyAlignment="1" applyProtection="1">
      <alignment vertical="center" shrinkToFit="1"/>
      <protection hidden="1"/>
    </xf>
    <xf numFmtId="0" fontId="57" fillId="27" borderId="0" xfId="49" applyFont="1" applyFill="1" applyBorder="1" applyAlignment="1" applyProtection="1">
      <alignment textRotation="40"/>
      <protection hidden="1"/>
    </xf>
    <xf numFmtId="0" fontId="57" fillId="27" borderId="0" xfId="49" applyFont="1" applyFill="1" applyAlignment="1" applyProtection="1">
      <alignment textRotation="40"/>
      <protection hidden="1"/>
    </xf>
    <xf numFmtId="49" fontId="27" fillId="27" borderId="23" xfId="49" applyNumberFormat="1" applyFont="1" applyFill="1" applyBorder="1" applyAlignment="1" applyProtection="1">
      <alignment horizontal="right" vertical="center"/>
      <protection hidden="1"/>
    </xf>
    <xf numFmtId="49" fontId="27" fillId="27" borderId="0" xfId="49" applyNumberFormat="1" applyFont="1" applyFill="1" applyBorder="1" applyAlignment="1" applyProtection="1">
      <alignment horizontal="right" vertical="center"/>
      <protection hidden="1"/>
    </xf>
    <xf numFmtId="49" fontId="49" fillId="27" borderId="0" xfId="49" applyNumberFormat="1" applyFont="1" applyFill="1" applyBorder="1" applyAlignment="1" applyProtection="1">
      <alignment horizontal="right"/>
      <protection hidden="1"/>
    </xf>
    <xf numFmtId="49" fontId="56" fillId="27" borderId="0" xfId="49" applyNumberFormat="1" applyFont="1" applyFill="1" applyBorder="1" applyAlignment="1" applyProtection="1">
      <alignment horizontal="right"/>
      <protection hidden="1"/>
    </xf>
    <xf numFmtId="0" fontId="56" fillId="27" borderId="0" xfId="49" applyNumberFormat="1" applyFont="1" applyFill="1" applyBorder="1" applyAlignment="1" applyProtection="1">
      <alignment horizontal="right" vertical="center"/>
      <protection hidden="1"/>
    </xf>
    <xf numFmtId="0" fontId="49" fillId="27" borderId="0" xfId="49" applyNumberFormat="1" applyFont="1" applyFill="1" applyBorder="1" applyAlignment="1" applyProtection="1">
      <alignment horizontal="right" vertical="top"/>
      <protection hidden="1"/>
    </xf>
    <xf numFmtId="0" fontId="56" fillId="27" borderId="0" xfId="49" applyNumberFormat="1" applyFont="1" applyFill="1" applyBorder="1" applyAlignment="1" applyProtection="1">
      <alignment horizontal="right" vertical="top"/>
      <protection hidden="1"/>
    </xf>
    <xf numFmtId="0" fontId="49" fillId="27" borderId="0" xfId="49" applyNumberFormat="1" applyFont="1" applyFill="1" applyBorder="1" applyAlignment="1" applyProtection="1">
      <alignment horizontal="left" vertical="center"/>
      <protection hidden="1"/>
    </xf>
    <xf numFmtId="0" fontId="56" fillId="27" borderId="0" xfId="49" applyNumberFormat="1" applyFont="1" applyFill="1" applyBorder="1" applyAlignment="1" applyProtection="1">
      <alignment horizontal="left" vertical="top"/>
      <protection hidden="1"/>
    </xf>
    <xf numFmtId="0" fontId="27" fillId="27" borderId="23" xfId="49" applyNumberFormat="1" applyFont="1" applyFill="1" applyBorder="1" applyAlignment="1" applyProtection="1">
      <alignment horizontal="right" vertical="center"/>
      <protection hidden="1"/>
    </xf>
    <xf numFmtId="0" fontId="27" fillId="27" borderId="23" xfId="49" applyFont="1" applyFill="1" applyBorder="1" applyAlignment="1" applyProtection="1">
      <alignment horizontal="right"/>
      <protection hidden="1"/>
    </xf>
    <xf numFmtId="0" fontId="27" fillId="27" borderId="0" xfId="49" applyFont="1" applyFill="1" applyBorder="1" applyAlignment="1" applyProtection="1">
      <alignment horizontal="right"/>
      <protection hidden="1"/>
    </xf>
    <xf numFmtId="0" fontId="27" fillId="27" borderId="0" xfId="49" applyNumberFormat="1" applyFont="1" applyFill="1" applyProtection="1">
      <protection hidden="1"/>
    </xf>
    <xf numFmtId="49" fontId="27" fillId="27" borderId="23" xfId="49" applyNumberFormat="1" applyFont="1" applyFill="1" applyBorder="1" applyAlignment="1" applyProtection="1">
      <alignment horizontal="right"/>
      <protection hidden="1"/>
    </xf>
    <xf numFmtId="49" fontId="27" fillId="27" borderId="0" xfId="49" applyNumberFormat="1" applyFont="1" applyFill="1" applyBorder="1" applyAlignment="1" applyProtection="1">
      <alignment horizontal="right"/>
      <protection hidden="1"/>
    </xf>
    <xf numFmtId="0" fontId="27" fillId="27" borderId="80" xfId="49" applyFont="1" applyFill="1" applyBorder="1" applyAlignment="1" applyProtection="1">
      <alignment horizontal="right"/>
      <protection hidden="1"/>
    </xf>
    <xf numFmtId="0" fontId="27" fillId="27" borderId="14" xfId="49" applyFont="1" applyFill="1" applyBorder="1" applyAlignment="1" applyProtection="1">
      <alignment horizontal="right"/>
      <protection hidden="1"/>
    </xf>
    <xf numFmtId="0" fontId="57" fillId="27" borderId="0" xfId="49" applyFont="1" applyFill="1" applyAlignment="1">
      <alignment textRotation="40"/>
    </xf>
    <xf numFmtId="0" fontId="22" fillId="27" borderId="0" xfId="49" applyNumberFormat="1" applyFill="1" applyAlignment="1">
      <alignment vertical="center"/>
    </xf>
    <xf numFmtId="0" fontId="26" fillId="27" borderId="0" xfId="49" applyFont="1" applyFill="1"/>
    <xf numFmtId="0" fontId="27" fillId="27" borderId="0" xfId="49" applyFont="1" applyFill="1" applyAlignment="1">
      <alignment vertical="center"/>
    </xf>
    <xf numFmtId="0" fontId="27" fillId="27" borderId="0" xfId="49" applyNumberFormat="1" applyFont="1" applyFill="1" applyAlignment="1">
      <alignment horizontal="left" vertical="center"/>
    </xf>
    <xf numFmtId="0" fontId="27" fillId="27" borderId="0" xfId="49" applyFont="1" applyFill="1"/>
    <xf numFmtId="0" fontId="22" fillId="27" borderId="0" xfId="49" applyFill="1"/>
    <xf numFmtId="0" fontId="52" fillId="27" borderId="0" xfId="49" applyNumberFormat="1" applyFont="1" applyFill="1" applyAlignment="1" applyProtection="1">
      <alignment horizontal="left" vertical="center"/>
      <protection hidden="1"/>
    </xf>
    <xf numFmtId="0" fontId="26" fillId="24" borderId="21" xfId="49" applyNumberFormat="1" applyFont="1" applyFill="1" applyBorder="1" applyAlignment="1" applyProtection="1">
      <alignment horizontal="center" vertical="center"/>
      <protection hidden="1"/>
    </xf>
    <xf numFmtId="0" fontId="26" fillId="27" borderId="21" xfId="49" applyFont="1" applyFill="1" applyBorder="1" applyAlignment="1" applyProtection="1">
      <alignment horizontal="center" vertical="center" shrinkToFit="1"/>
      <protection hidden="1"/>
    </xf>
    <xf numFmtId="0" fontId="58" fillId="27" borderId="0" xfId="49" applyFont="1" applyFill="1" applyBorder="1" applyAlignment="1" applyProtection="1">
      <alignment vertical="center" shrinkToFit="1"/>
      <protection hidden="1"/>
    </xf>
    <xf numFmtId="49" fontId="49" fillId="27" borderId="0" xfId="49" applyNumberFormat="1" applyFont="1" applyFill="1" applyBorder="1" applyAlignment="1" applyProtection="1">
      <alignment horizontal="right" vertical="center"/>
      <protection hidden="1"/>
    </xf>
    <xf numFmtId="0" fontId="49" fillId="27" borderId="0" xfId="49" applyNumberFormat="1" applyFont="1" applyFill="1" applyBorder="1" applyAlignment="1" applyProtection="1">
      <alignment horizontal="right" vertical="center"/>
      <protection hidden="1"/>
    </xf>
    <xf numFmtId="0" fontId="49" fillId="27" borderId="0" xfId="49" applyNumberFormat="1" applyFont="1" applyFill="1" applyAlignment="1" applyProtection="1">
      <alignment horizontal="left" vertical="top"/>
      <protection hidden="1"/>
    </xf>
    <xf numFmtId="0" fontId="49" fillId="27" borderId="0" xfId="49" applyNumberFormat="1" applyFont="1" applyFill="1" applyAlignment="1" applyProtection="1">
      <alignment vertical="center" shrinkToFit="1"/>
      <protection hidden="1"/>
    </xf>
    <xf numFmtId="0" fontId="52" fillId="27" borderId="0" xfId="49" applyFont="1" applyFill="1" applyAlignment="1" applyProtection="1">
      <alignment vertical="center" shrinkToFit="1"/>
      <protection hidden="1"/>
    </xf>
    <xf numFmtId="0" fontId="27" fillId="27" borderId="0" xfId="49" applyFont="1" applyFill="1" applyAlignment="1" applyProtection="1">
      <alignment vertical="center" shrinkToFit="1"/>
      <protection hidden="1"/>
    </xf>
    <xf numFmtId="0" fontId="55" fillId="27" borderId="0" xfId="49" applyNumberFormat="1" applyFont="1" applyFill="1" applyAlignment="1" applyProtection="1">
      <alignment vertical="center"/>
      <protection hidden="1"/>
    </xf>
    <xf numFmtId="0" fontId="59" fillId="27" borderId="0" xfId="49" applyFont="1" applyFill="1" applyAlignment="1">
      <alignment vertical="center"/>
    </xf>
    <xf numFmtId="0" fontId="58" fillId="27" borderId="0" xfId="49" applyNumberFormat="1" applyFont="1" applyFill="1" applyBorder="1" applyAlignment="1" applyProtection="1">
      <alignment vertical="center" shrinkToFit="1"/>
      <protection hidden="1"/>
    </xf>
    <xf numFmtId="0" fontId="58" fillId="27" borderId="0" xfId="49" applyFont="1" applyFill="1" applyAlignment="1">
      <alignment vertical="center"/>
    </xf>
    <xf numFmtId="0" fontId="52" fillId="27" borderId="0" xfId="49" applyFont="1" applyFill="1" applyAlignment="1">
      <alignment vertical="center"/>
    </xf>
    <xf numFmtId="49" fontId="52" fillId="27" borderId="0" xfId="49" applyNumberFormat="1" applyFont="1" applyFill="1" applyAlignment="1" applyProtection="1">
      <alignment horizontal="left" vertical="center"/>
      <protection hidden="1"/>
    </xf>
    <xf numFmtId="0" fontId="61" fillId="27" borderId="0" xfId="49" applyNumberFormat="1" applyFont="1" applyFill="1" applyAlignment="1" applyProtection="1">
      <alignment vertical="center"/>
      <protection hidden="1"/>
    </xf>
    <xf numFmtId="49" fontId="62" fillId="27" borderId="23" xfId="49" applyNumberFormat="1" applyFont="1" applyFill="1" applyBorder="1" applyAlignment="1" applyProtection="1">
      <alignment horizontal="right" vertical="center"/>
      <protection hidden="1"/>
    </xf>
    <xf numFmtId="0" fontId="63" fillId="27" borderId="0" xfId="49" applyNumberFormat="1" applyFont="1" applyFill="1" applyBorder="1" applyAlignment="1" applyProtection="1">
      <alignment vertical="center"/>
      <protection hidden="1"/>
    </xf>
    <xf numFmtId="0" fontId="64" fillId="27" borderId="0" xfId="49" applyNumberFormat="1" applyFont="1" applyFill="1" applyAlignment="1" applyProtection="1">
      <alignment vertical="center"/>
      <protection hidden="1"/>
    </xf>
    <xf numFmtId="0" fontId="63" fillId="27" borderId="0" xfId="49" applyNumberFormat="1" applyFont="1" applyFill="1" applyAlignment="1" applyProtection="1">
      <alignment vertical="center" shrinkToFit="1"/>
      <protection hidden="1"/>
    </xf>
    <xf numFmtId="0" fontId="63" fillId="27" borderId="13" xfId="49" applyNumberFormat="1" applyFont="1" applyFill="1" applyBorder="1" applyAlignment="1" applyProtection="1">
      <alignment vertical="center" shrinkToFit="1"/>
      <protection hidden="1"/>
    </xf>
    <xf numFmtId="0" fontId="63" fillId="27" borderId="0" xfId="49" applyNumberFormat="1" applyFont="1" applyFill="1" applyAlignment="1" applyProtection="1">
      <alignment vertical="center"/>
      <protection hidden="1"/>
    </xf>
    <xf numFmtId="0" fontId="62" fillId="27" borderId="0" xfId="49" applyNumberFormat="1" applyFont="1" applyFill="1" applyBorder="1" applyAlignment="1" applyProtection="1">
      <alignment vertical="center" shrinkToFit="1"/>
      <protection hidden="1"/>
    </xf>
    <xf numFmtId="0" fontId="63" fillId="27" borderId="0" xfId="49" applyNumberFormat="1" applyFont="1" applyFill="1" applyBorder="1" applyAlignment="1" applyProtection="1">
      <alignment horizontal="center" vertical="center" shrinkToFit="1"/>
      <protection hidden="1"/>
    </xf>
    <xf numFmtId="0" fontId="63" fillId="27" borderId="0" xfId="49" applyNumberFormat="1" applyFont="1" applyFill="1" applyBorder="1" applyAlignment="1" applyProtection="1">
      <alignment vertical="center" shrinkToFit="1"/>
      <protection hidden="1"/>
    </xf>
    <xf numFmtId="0" fontId="62" fillId="27" borderId="0" xfId="49" applyFont="1" applyFill="1" applyAlignment="1" applyProtection="1">
      <alignment vertical="center"/>
      <protection hidden="1"/>
    </xf>
    <xf numFmtId="0" fontId="63" fillId="27" borderId="0" xfId="49" applyNumberFormat="1" applyFont="1" applyFill="1" applyAlignment="1" applyProtection="1">
      <alignment horizontal="left" vertical="center"/>
      <protection hidden="1"/>
    </xf>
    <xf numFmtId="49" fontId="63" fillId="27" borderId="0" xfId="49" applyNumberFormat="1" applyFont="1" applyFill="1" applyBorder="1" applyAlignment="1" applyProtection="1">
      <alignment vertical="center"/>
      <protection hidden="1"/>
    </xf>
    <xf numFmtId="49" fontId="63" fillId="27" borderId="0" xfId="49" applyNumberFormat="1" applyFont="1" applyFill="1" applyBorder="1" applyAlignment="1" applyProtection="1">
      <alignment horizontal="right" vertical="center"/>
      <protection hidden="1"/>
    </xf>
    <xf numFmtId="49" fontId="63" fillId="27" borderId="0" xfId="49" applyNumberFormat="1" applyFont="1" applyFill="1" applyBorder="1" applyAlignment="1" applyProtection="1">
      <alignment horizontal="center" vertical="center"/>
      <protection hidden="1"/>
    </xf>
    <xf numFmtId="0" fontId="62" fillId="27" borderId="0" xfId="49" applyFont="1" applyFill="1" applyBorder="1" applyAlignment="1" applyProtection="1">
      <alignment vertical="center"/>
      <protection hidden="1"/>
    </xf>
    <xf numFmtId="49" fontId="63" fillId="27" borderId="0" xfId="49" applyNumberFormat="1" applyFont="1" applyFill="1" applyBorder="1" applyAlignment="1" applyProtection="1">
      <alignment horizontal="center" vertical="center" shrinkToFit="1"/>
      <protection hidden="1"/>
    </xf>
    <xf numFmtId="0" fontId="2" fillId="0" borderId="0" xfId="50" applyNumberFormat="1" applyAlignment="1">
      <alignment horizontal="center" vertical="center" shrinkToFit="1"/>
    </xf>
    <xf numFmtId="0" fontId="64" fillId="27" borderId="0" xfId="49" applyNumberFormat="1" applyFont="1" applyFill="1" applyBorder="1" applyAlignment="1" applyProtection="1">
      <alignment vertical="center"/>
      <protection hidden="1"/>
    </xf>
    <xf numFmtId="0" fontId="22" fillId="27" borderId="21" xfId="49" applyNumberFormat="1" applyFill="1" applyBorder="1" applyAlignment="1">
      <alignment horizontal="center" vertical="center"/>
    </xf>
    <xf numFmtId="0" fontId="27" fillId="27" borderId="0" xfId="49" applyFont="1" applyFill="1" applyBorder="1" applyAlignment="1" applyProtection="1">
      <alignment horizontal="center" vertical="center" shrinkToFit="1"/>
      <protection hidden="1"/>
    </xf>
    <xf numFmtId="0" fontId="49" fillId="27" borderId="0" xfId="49" applyNumberFormat="1" applyFont="1" applyFill="1" applyBorder="1" applyAlignment="1" applyProtection="1">
      <alignment horizontal="right" vertical="center"/>
      <protection hidden="1"/>
    </xf>
    <xf numFmtId="0" fontId="26" fillId="27" borderId="0" xfId="49" applyFont="1" applyFill="1" applyBorder="1" applyAlignment="1" applyProtection="1">
      <alignment horizontal="right" vertical="center" shrinkToFit="1"/>
      <protection hidden="1"/>
    </xf>
    <xf numFmtId="0" fontId="49" fillId="27" borderId="0" xfId="49" applyNumberFormat="1" applyFont="1" applyFill="1" applyAlignment="1" applyProtection="1">
      <alignment horizontal="left" vertical="center"/>
      <protection hidden="1"/>
    </xf>
    <xf numFmtId="0" fontId="27" fillId="27" borderId="0" xfId="49" applyFont="1" applyFill="1" applyBorder="1" applyAlignment="1" applyProtection="1">
      <alignment horizontal="center" vertical="center" shrinkToFit="1"/>
      <protection hidden="1"/>
    </xf>
    <xf numFmtId="0" fontId="27" fillId="27" borderId="23" xfId="49" applyFont="1" applyFill="1" applyBorder="1" applyAlignment="1" applyProtection="1">
      <alignment horizontal="center" vertical="center" shrinkToFit="1"/>
      <protection hidden="1"/>
    </xf>
    <xf numFmtId="0" fontId="27" fillId="27" borderId="0" xfId="49" applyFont="1" applyFill="1" applyBorder="1" applyAlignment="1" applyProtection="1">
      <alignment horizontal="center" vertical="center"/>
      <protection hidden="1"/>
    </xf>
    <xf numFmtId="0" fontId="27" fillId="27" borderId="0" xfId="49" applyFont="1" applyFill="1" applyAlignment="1" applyProtection="1">
      <alignment horizontal="center" vertical="center"/>
      <protection hidden="1"/>
    </xf>
    <xf numFmtId="0" fontId="49" fillId="27" borderId="0" xfId="49" applyNumberFormat="1" applyFont="1" applyFill="1" applyAlignment="1" applyProtection="1">
      <alignment horizontal="left" vertical="center" shrinkToFit="1"/>
      <protection hidden="1"/>
    </xf>
    <xf numFmtId="0" fontId="26" fillId="27" borderId="0" xfId="49" applyFont="1" applyFill="1" applyBorder="1" applyAlignment="1" applyProtection="1">
      <alignment horizontal="right" vertical="center" shrinkToFit="1"/>
      <protection hidden="1"/>
    </xf>
    <xf numFmtId="0" fontId="49" fillId="27" borderId="0" xfId="49" applyNumberFormat="1" applyFont="1" applyFill="1" applyBorder="1" applyAlignment="1" applyProtection="1">
      <alignment horizontal="right" vertical="center"/>
      <protection hidden="1"/>
    </xf>
    <xf numFmtId="49" fontId="49" fillId="27" borderId="0" xfId="49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shrinkToFit="1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66" fillId="27" borderId="0" xfId="49" applyNumberFormat="1" applyFont="1" applyFill="1" applyBorder="1" applyAlignment="1" applyProtection="1">
      <alignment vertical="center"/>
      <protection hidden="1"/>
    </xf>
    <xf numFmtId="0" fontId="67" fillId="27" borderId="0" xfId="49" applyNumberFormat="1" applyFont="1" applyFill="1" applyBorder="1" applyAlignment="1" applyProtection="1">
      <alignment vertical="center"/>
      <protection hidden="1"/>
    </xf>
    <xf numFmtId="0" fontId="68" fillId="27" borderId="0" xfId="49" applyNumberFormat="1" applyFont="1" applyFill="1" applyAlignment="1" applyProtection="1">
      <alignment vertical="center"/>
      <protection hidden="1"/>
    </xf>
    <xf numFmtId="49" fontId="66" fillId="27" borderId="0" xfId="49" applyNumberFormat="1" applyFont="1" applyFill="1" applyBorder="1" applyAlignment="1" applyProtection="1">
      <alignment horizontal="center" vertical="center"/>
      <protection hidden="1"/>
    </xf>
    <xf numFmtId="0" fontId="66" fillId="27" borderId="0" xfId="49" applyNumberFormat="1" applyFont="1" applyFill="1" applyBorder="1" applyAlignment="1" applyProtection="1">
      <alignment vertical="center"/>
      <protection hidden="1"/>
    </xf>
    <xf numFmtId="0" fontId="69" fillId="27" borderId="0" xfId="49" applyNumberFormat="1" applyFont="1" applyFill="1" applyBorder="1" applyAlignment="1" applyProtection="1">
      <alignment vertical="center"/>
      <protection hidden="1"/>
    </xf>
    <xf numFmtId="49" fontId="66" fillId="27" borderId="0" xfId="49" applyNumberFormat="1" applyFont="1" applyFill="1" applyBorder="1" applyAlignment="1" applyProtection="1">
      <alignment horizontal="right" vertical="center"/>
      <protection hidden="1"/>
    </xf>
    <xf numFmtId="49" fontId="71" fillId="27" borderId="0" xfId="49" applyNumberFormat="1" applyFont="1" applyFill="1" applyBorder="1" applyAlignment="1" applyProtection="1">
      <alignment horizontal="right"/>
      <protection hidden="1"/>
    </xf>
    <xf numFmtId="49" fontId="71" fillId="27" borderId="0" xfId="49" applyNumberFormat="1" applyFont="1" applyFill="1" applyBorder="1" applyAlignment="1" applyProtection="1">
      <alignment horizontal="left"/>
      <protection hidden="1"/>
    </xf>
    <xf numFmtId="0" fontId="66" fillId="27" borderId="0" xfId="49" applyNumberFormat="1" applyFont="1" applyFill="1" applyBorder="1" applyAlignment="1" applyProtection="1">
      <alignment horizontal="left"/>
      <protection hidden="1"/>
    </xf>
    <xf numFmtId="0" fontId="71" fillId="27" borderId="0" xfId="49" applyNumberFormat="1" applyFont="1" applyFill="1" applyBorder="1" applyAlignment="1" applyProtection="1">
      <alignment horizontal="left" vertical="center"/>
      <protection hidden="1"/>
    </xf>
    <xf numFmtId="0" fontId="71" fillId="27" borderId="0" xfId="49" applyNumberFormat="1" applyFont="1" applyFill="1" applyBorder="1" applyAlignment="1" applyProtection="1">
      <alignment horizontal="right" vertical="top"/>
      <protection hidden="1"/>
    </xf>
    <xf numFmtId="0" fontId="66" fillId="27" borderId="0" xfId="49" applyNumberFormat="1" applyFont="1" applyFill="1" applyBorder="1" applyAlignment="1" applyProtection="1">
      <alignment horizontal="right" vertical="center"/>
      <protection hidden="1"/>
    </xf>
    <xf numFmtId="0" fontId="66" fillId="27" borderId="0" xfId="49" applyNumberFormat="1" applyFont="1" applyFill="1" applyBorder="1" applyAlignment="1" applyProtection="1">
      <alignment horizontal="left" vertical="center"/>
      <protection hidden="1"/>
    </xf>
    <xf numFmtId="0" fontId="71" fillId="27" borderId="0" xfId="49" applyNumberFormat="1" applyFont="1" applyFill="1" applyBorder="1" applyAlignment="1" applyProtection="1">
      <alignment horizontal="left" vertical="top"/>
      <protection hidden="1"/>
    </xf>
    <xf numFmtId="0" fontId="66" fillId="27" borderId="0" xfId="49" applyNumberFormat="1" applyFont="1" applyFill="1" applyBorder="1" applyAlignment="1" applyProtection="1">
      <alignment horizontal="left" vertical="top"/>
      <protection hidden="1"/>
    </xf>
    <xf numFmtId="0" fontId="72" fillId="27" borderId="0" xfId="49" applyNumberFormat="1" applyFont="1" applyFill="1" applyBorder="1" applyAlignment="1" applyProtection="1">
      <alignment horizontal="left" vertical="top"/>
      <protection hidden="1"/>
    </xf>
    <xf numFmtId="0" fontId="70" fillId="27" borderId="0" xfId="49" applyNumberFormat="1" applyFont="1" applyFill="1" applyBorder="1" applyAlignment="1" applyProtection="1">
      <alignment vertical="center" shrinkToFit="1"/>
      <protection hidden="1"/>
    </xf>
    <xf numFmtId="0" fontId="73" fillId="27" borderId="0" xfId="49" applyFont="1" applyFill="1" applyBorder="1" applyAlignment="1" applyProtection="1">
      <alignment vertical="center" shrinkToFit="1"/>
      <protection hidden="1"/>
    </xf>
    <xf numFmtId="0" fontId="69" fillId="27" borderId="0" xfId="49" applyNumberFormat="1" applyFont="1" applyFill="1" applyBorder="1" applyAlignment="1" applyProtection="1">
      <alignment vertical="center" shrinkToFit="1"/>
      <protection hidden="1"/>
    </xf>
    <xf numFmtId="0" fontId="74" fillId="27" borderId="0" xfId="49" applyFont="1" applyFill="1" applyBorder="1" applyAlignment="1" applyProtection="1">
      <alignment vertical="center"/>
      <protection hidden="1"/>
    </xf>
    <xf numFmtId="0" fontId="73" fillId="27" borderId="0" xfId="49" applyFont="1" applyFill="1" applyBorder="1" applyAlignment="1" applyProtection="1">
      <alignment vertical="center"/>
      <protection hidden="1"/>
    </xf>
    <xf numFmtId="0" fontId="70" fillId="27" borderId="0" xfId="49" applyNumberFormat="1" applyFont="1" applyFill="1" applyAlignment="1" applyProtection="1">
      <alignment vertical="center" shrinkToFit="1"/>
      <protection hidden="1"/>
    </xf>
    <xf numFmtId="49" fontId="66" fillId="27" borderId="0" xfId="49" applyNumberFormat="1" applyFont="1" applyFill="1" applyBorder="1" applyAlignment="1" applyProtection="1">
      <alignment horizontal="right" vertical="center"/>
      <protection hidden="1"/>
    </xf>
    <xf numFmtId="49" fontId="73" fillId="27" borderId="0" xfId="49" applyNumberFormat="1" applyFont="1" applyFill="1" applyBorder="1" applyAlignment="1" applyProtection="1">
      <alignment vertical="center" shrinkToFit="1"/>
      <protection hidden="1"/>
    </xf>
    <xf numFmtId="0" fontId="69" fillId="27" borderId="0" xfId="49" applyNumberFormat="1" applyFont="1" applyFill="1" applyAlignment="1" applyProtection="1">
      <alignment vertical="center" shrinkToFit="1"/>
      <protection hidden="1"/>
    </xf>
    <xf numFmtId="49" fontId="74" fillId="27" borderId="0" xfId="49" applyNumberFormat="1" applyFont="1" applyFill="1" applyBorder="1" applyAlignment="1" applyProtection="1">
      <alignment vertical="center"/>
      <protection hidden="1"/>
    </xf>
    <xf numFmtId="0" fontId="73" fillId="27" borderId="0" xfId="49" applyNumberFormat="1" applyFont="1" applyFill="1" applyBorder="1" applyAlignment="1" applyProtection="1">
      <alignment vertical="center" shrinkToFit="1"/>
      <protection hidden="1"/>
    </xf>
    <xf numFmtId="49" fontId="74" fillId="27" borderId="23" xfId="49" applyNumberFormat="1" applyFont="1" applyFill="1" applyBorder="1" applyAlignment="1" applyProtection="1">
      <alignment horizontal="right" vertical="center"/>
      <protection hidden="1"/>
    </xf>
    <xf numFmtId="0" fontId="67" fillId="27" borderId="0" xfId="49" applyNumberFormat="1" applyFont="1" applyFill="1" applyAlignment="1" applyProtection="1">
      <alignment vertical="center" shrinkToFit="1"/>
      <protection hidden="1"/>
    </xf>
    <xf numFmtId="0" fontId="67" fillId="27" borderId="13" xfId="49" applyNumberFormat="1" applyFont="1" applyFill="1" applyBorder="1" applyAlignment="1" applyProtection="1">
      <alignment vertical="center" shrinkToFit="1"/>
      <protection hidden="1"/>
    </xf>
    <xf numFmtId="0" fontId="66" fillId="27" borderId="0" xfId="49" applyNumberFormat="1" applyFont="1" applyFill="1" applyBorder="1" applyAlignment="1" applyProtection="1">
      <alignment vertical="center" shrinkToFit="1"/>
      <protection hidden="1"/>
    </xf>
    <xf numFmtId="0" fontId="66" fillId="27" borderId="13" xfId="49" applyNumberFormat="1" applyFont="1" applyFill="1" applyBorder="1" applyAlignment="1" applyProtection="1">
      <alignment vertical="center" shrinkToFit="1"/>
      <protection hidden="1"/>
    </xf>
    <xf numFmtId="0" fontId="69" fillId="27" borderId="13" xfId="49" applyNumberFormat="1" applyFont="1" applyFill="1" applyBorder="1" applyAlignment="1" applyProtection="1">
      <alignment vertical="center" shrinkToFit="1"/>
      <protection hidden="1"/>
    </xf>
    <xf numFmtId="49" fontId="74" fillId="27" borderId="0" xfId="49" applyNumberFormat="1" applyFont="1" applyFill="1" applyBorder="1" applyAlignment="1" applyProtection="1">
      <alignment horizontal="right" vertical="center"/>
      <protection hidden="1"/>
    </xf>
    <xf numFmtId="49" fontId="66" fillId="27" borderId="0" xfId="49" applyNumberFormat="1" applyFont="1" applyFill="1" applyBorder="1" applyAlignment="1" applyProtection="1">
      <alignment horizontal="right"/>
      <protection hidden="1"/>
    </xf>
    <xf numFmtId="0" fontId="66" fillId="27" borderId="13" xfId="49" applyNumberFormat="1" applyFont="1" applyFill="1" applyBorder="1" applyAlignment="1" applyProtection="1">
      <alignment horizontal="left"/>
      <protection hidden="1"/>
    </xf>
    <xf numFmtId="0" fontId="71" fillId="27" borderId="0" xfId="49" applyNumberFormat="1" applyFont="1" applyFill="1" applyBorder="1" applyAlignment="1" applyProtection="1">
      <alignment horizontal="right" vertical="center"/>
      <protection hidden="1"/>
    </xf>
    <xf numFmtId="0" fontId="66" fillId="27" borderId="0" xfId="49" applyNumberFormat="1" applyFont="1" applyFill="1" applyBorder="1" applyAlignment="1" applyProtection="1">
      <alignment horizontal="right" vertical="top"/>
      <protection hidden="1"/>
    </xf>
    <xf numFmtId="0" fontId="66" fillId="27" borderId="13" xfId="49" applyNumberFormat="1" applyFont="1" applyFill="1" applyBorder="1" applyAlignment="1" applyProtection="1">
      <alignment horizontal="left" vertical="top"/>
      <protection hidden="1"/>
    </xf>
    <xf numFmtId="0" fontId="74" fillId="0" borderId="23" xfId="49" applyFont="1" applyBorder="1" applyAlignment="1" applyProtection="1">
      <alignment vertical="center"/>
      <protection hidden="1"/>
    </xf>
    <xf numFmtId="0" fontId="73" fillId="27" borderId="13" xfId="49" applyFont="1" applyFill="1" applyBorder="1" applyAlignment="1" applyProtection="1">
      <alignment vertical="center" shrinkToFit="1"/>
      <protection hidden="1"/>
    </xf>
    <xf numFmtId="0" fontId="74" fillId="27" borderId="23" xfId="49" applyNumberFormat="1" applyFont="1" applyFill="1" applyBorder="1" applyAlignment="1" applyProtection="1">
      <alignment horizontal="right" vertical="center"/>
      <protection hidden="1"/>
    </xf>
    <xf numFmtId="0" fontId="74" fillId="27" borderId="23" xfId="49" applyFont="1" applyFill="1" applyBorder="1" applyAlignment="1" applyProtection="1">
      <alignment horizontal="right"/>
      <protection hidden="1"/>
    </xf>
    <xf numFmtId="0" fontId="74" fillId="27" borderId="0" xfId="49" applyFont="1" applyFill="1" applyBorder="1" applyAlignment="1" applyProtection="1">
      <alignment horizontal="right"/>
      <protection hidden="1"/>
    </xf>
    <xf numFmtId="0" fontId="74" fillId="27" borderId="0" xfId="49" applyFont="1" applyFill="1" applyBorder="1" applyAlignment="1" applyProtection="1">
      <alignment horizontal="center" vertical="center"/>
      <protection hidden="1"/>
    </xf>
    <xf numFmtId="0" fontId="74" fillId="27" borderId="13" xfId="49" applyFont="1" applyFill="1" applyBorder="1" applyAlignment="1" applyProtection="1">
      <alignment vertical="center"/>
      <protection hidden="1"/>
    </xf>
    <xf numFmtId="0" fontId="73" fillId="27" borderId="13" xfId="49" applyNumberFormat="1" applyFont="1" applyFill="1" applyBorder="1" applyAlignment="1" applyProtection="1">
      <alignment vertical="center" shrinkToFit="1"/>
      <protection hidden="1"/>
    </xf>
    <xf numFmtId="49" fontId="74" fillId="27" borderId="23" xfId="49" applyNumberFormat="1" applyFont="1" applyFill="1" applyBorder="1" applyAlignment="1" applyProtection="1">
      <alignment horizontal="right"/>
      <protection hidden="1"/>
    </xf>
    <xf numFmtId="49" fontId="74" fillId="27" borderId="0" xfId="49" applyNumberFormat="1" applyFont="1" applyFill="1" applyBorder="1" applyAlignment="1" applyProtection="1">
      <alignment horizontal="right"/>
      <protection hidden="1"/>
    </xf>
    <xf numFmtId="49" fontId="74" fillId="27" borderId="0" xfId="49" applyNumberFormat="1" applyFont="1" applyFill="1" applyBorder="1" applyAlignment="1" applyProtection="1">
      <alignment horizontal="center" vertical="center"/>
      <protection hidden="1"/>
    </xf>
    <xf numFmtId="0" fontId="74" fillId="27" borderId="80" xfId="49" applyFont="1" applyFill="1" applyBorder="1" applyAlignment="1" applyProtection="1">
      <alignment horizontal="right"/>
      <protection hidden="1"/>
    </xf>
    <xf numFmtId="0" fontId="74" fillId="27" borderId="14" xfId="49" applyFont="1" applyFill="1" applyBorder="1" applyAlignment="1" applyProtection="1">
      <alignment horizontal="right"/>
      <protection hidden="1"/>
    </xf>
    <xf numFmtId="0" fontId="74" fillId="27" borderId="14" xfId="49" applyFont="1" applyFill="1" applyBorder="1" applyAlignment="1" applyProtection="1">
      <alignment horizontal="center" vertical="center"/>
      <protection hidden="1"/>
    </xf>
    <xf numFmtId="0" fontId="74" fillId="27" borderId="14" xfId="49" applyFont="1" applyFill="1" applyBorder="1" applyAlignment="1" applyProtection="1">
      <alignment vertical="center"/>
      <protection hidden="1"/>
    </xf>
    <xf numFmtId="0" fontId="0" fillId="0" borderId="0" xfId="0" applyAlignment="1">
      <alignment horizontal="center" shrinkToFit="1"/>
    </xf>
    <xf numFmtId="49" fontId="0" fillId="0" borderId="0" xfId="0" applyNumberFormat="1" applyAlignment="1">
      <alignment shrinkToFit="1"/>
    </xf>
    <xf numFmtId="0" fontId="68" fillId="27" borderId="0" xfId="49" applyNumberFormat="1" applyFont="1" applyFill="1" applyAlignment="1" applyProtection="1">
      <alignment vertical="center" shrinkToFit="1"/>
      <protection hidden="1"/>
    </xf>
    <xf numFmtId="0" fontId="0" fillId="0" borderId="0" xfId="0" applyBorder="1" applyAlignment="1">
      <alignment shrinkToFit="1"/>
    </xf>
    <xf numFmtId="0" fontId="66" fillId="27" borderId="0" xfId="49" applyFont="1" applyFill="1" applyBorder="1" applyAlignment="1" applyProtection="1">
      <alignment horizontal="center" vertical="center"/>
      <protection hidden="1"/>
    </xf>
    <xf numFmtId="0" fontId="66" fillId="27" borderId="17" xfId="49" applyFont="1" applyFill="1" applyBorder="1" applyAlignment="1" applyProtection="1">
      <alignment horizontal="center" vertical="center"/>
      <protection locked="0"/>
    </xf>
    <xf numFmtId="0" fontId="66" fillId="27" borderId="0" xfId="49" applyFont="1" applyFill="1" applyBorder="1" applyAlignment="1" applyProtection="1">
      <alignment horizontal="center" vertical="center"/>
      <protection locked="0"/>
    </xf>
    <xf numFmtId="0" fontId="77" fillId="27" borderId="0" xfId="49" applyFont="1" applyFill="1" applyBorder="1" applyAlignment="1" applyProtection="1">
      <alignment vertical="center"/>
      <protection hidden="1"/>
    </xf>
    <xf numFmtId="0" fontId="67" fillId="27" borderId="0" xfId="49" applyFont="1" applyFill="1" applyBorder="1" applyAlignment="1" applyProtection="1">
      <alignment horizontal="center" vertical="center"/>
      <protection locked="0"/>
    </xf>
    <xf numFmtId="0" fontId="68" fillId="27" borderId="0" xfId="49" applyNumberFormat="1" applyFont="1" applyFill="1" applyBorder="1" applyAlignment="1" applyProtection="1">
      <alignment vertical="center" shrinkToFit="1"/>
      <protection hidden="1"/>
    </xf>
    <xf numFmtId="0" fontId="77" fillId="27" borderId="13" xfId="49" applyFont="1" applyFill="1" applyBorder="1" applyAlignment="1" applyProtection="1">
      <alignment vertical="center" shrinkToFit="1"/>
      <protection hidden="1"/>
    </xf>
    <xf numFmtId="0" fontId="26" fillId="29" borderId="21" xfId="49" applyNumberFormat="1" applyFont="1" applyFill="1" applyBorder="1" applyAlignment="1" applyProtection="1">
      <alignment horizontal="center" vertical="center"/>
      <protection hidden="1"/>
    </xf>
    <xf numFmtId="0" fontId="57" fillId="27" borderId="32" xfId="49" applyFont="1" applyFill="1" applyBorder="1" applyAlignment="1" applyProtection="1">
      <alignment horizontal="center" textRotation="40"/>
      <protection hidden="1"/>
    </xf>
    <xf numFmtId="0" fontId="57" fillId="27" borderId="0" xfId="49" applyFont="1" applyFill="1" applyBorder="1" applyAlignment="1" applyProtection="1">
      <alignment horizontal="center" textRotation="40"/>
      <protection hidden="1"/>
    </xf>
    <xf numFmtId="0" fontId="57" fillId="27" borderId="11" xfId="49" applyFont="1" applyFill="1" applyBorder="1" applyAlignment="1" applyProtection="1">
      <alignment horizontal="center" textRotation="40"/>
      <protection hidden="1"/>
    </xf>
    <xf numFmtId="0" fontId="57" fillId="27" borderId="44" xfId="49" applyFont="1" applyFill="1" applyBorder="1" applyAlignment="1" applyProtection="1">
      <alignment horizontal="center" textRotation="40"/>
      <protection hidden="1"/>
    </xf>
    <xf numFmtId="0" fontId="57" fillId="27" borderId="45" xfId="49" applyFont="1" applyFill="1" applyBorder="1" applyAlignment="1" applyProtection="1">
      <alignment horizontal="center" textRotation="40"/>
      <protection hidden="1"/>
    </xf>
    <xf numFmtId="0" fontId="57" fillId="27" borderId="46" xfId="49" applyFont="1" applyFill="1" applyBorder="1" applyAlignment="1" applyProtection="1">
      <alignment horizontal="center" textRotation="40"/>
      <protection hidden="1"/>
    </xf>
    <xf numFmtId="0" fontId="57" fillId="27" borderId="60" xfId="49" applyFont="1" applyFill="1" applyBorder="1" applyAlignment="1" applyProtection="1">
      <alignment horizontal="center" textRotation="40"/>
      <protection hidden="1"/>
    </xf>
    <xf numFmtId="0" fontId="57" fillId="27" borderId="44" xfId="49" applyFont="1" applyFill="1" applyBorder="1" applyAlignment="1" applyProtection="1">
      <alignment horizontal="right" textRotation="40"/>
      <protection hidden="1"/>
    </xf>
    <xf numFmtId="0" fontId="57" fillId="27" borderId="45" xfId="49" applyFont="1" applyFill="1" applyBorder="1" applyAlignment="1" applyProtection="1">
      <alignment horizontal="right" textRotation="40"/>
      <protection hidden="1"/>
    </xf>
    <xf numFmtId="0" fontId="57" fillId="27" borderId="46" xfId="49" applyFont="1" applyFill="1" applyBorder="1" applyAlignment="1" applyProtection="1">
      <alignment horizontal="right" textRotation="40"/>
      <protection hidden="1"/>
    </xf>
    <xf numFmtId="0" fontId="24" fillId="27" borderId="44" xfId="49" applyFont="1" applyFill="1" applyBorder="1" applyAlignment="1" applyProtection="1">
      <alignment horizontal="center" textRotation="40"/>
      <protection hidden="1"/>
    </xf>
    <xf numFmtId="0" fontId="26" fillId="29" borderId="54" xfId="49" applyNumberFormat="1" applyFont="1" applyFill="1" applyBorder="1" applyAlignment="1" applyProtection="1">
      <alignment horizontal="center" vertical="center"/>
      <protection hidden="1"/>
    </xf>
    <xf numFmtId="0" fontId="26" fillId="29" borderId="55" xfId="49" applyNumberFormat="1" applyFont="1" applyFill="1" applyBorder="1" applyAlignment="1" applyProtection="1">
      <alignment horizontal="center" vertical="center"/>
      <protection hidden="1"/>
    </xf>
    <xf numFmtId="0" fontId="26" fillId="29" borderId="56" xfId="49" applyNumberFormat="1" applyFont="1" applyFill="1" applyBorder="1" applyAlignment="1" applyProtection="1">
      <alignment horizontal="center" vertical="center"/>
      <protection hidden="1"/>
    </xf>
    <xf numFmtId="0" fontId="26" fillId="29" borderId="18" xfId="49" applyNumberFormat="1" applyFont="1" applyFill="1" applyBorder="1" applyAlignment="1" applyProtection="1">
      <alignment horizontal="center" vertical="center"/>
      <protection hidden="1"/>
    </xf>
    <xf numFmtId="0" fontId="48" fillId="27" borderId="0" xfId="49" applyNumberFormat="1" applyFont="1" applyFill="1" applyAlignment="1" applyProtection="1">
      <alignment vertical="center"/>
      <protection hidden="1"/>
    </xf>
    <xf numFmtId="0" fontId="26" fillId="27" borderId="0" xfId="49" applyFont="1" applyFill="1" applyAlignment="1" applyProtection="1">
      <alignment vertical="center"/>
      <protection hidden="1"/>
    </xf>
    <xf numFmtId="0" fontId="78" fillId="27" borderId="0" xfId="49" applyNumberFormat="1" applyFont="1" applyFill="1" applyAlignment="1" applyProtection="1">
      <alignment vertical="center"/>
      <protection hidden="1"/>
    </xf>
    <xf numFmtId="0" fontId="66" fillId="27" borderId="0" xfId="49" applyNumberFormat="1" applyFont="1" applyFill="1" applyAlignment="1" applyProtection="1">
      <alignment vertical="center" shrinkToFit="1"/>
      <protection hidden="1"/>
    </xf>
    <xf numFmtId="0" fontId="27" fillId="27" borderId="0" xfId="49" applyNumberFormat="1" applyFont="1" applyFill="1" applyBorder="1" applyAlignment="1" applyProtection="1">
      <alignment vertical="center" shrinkToFit="1"/>
      <protection hidden="1"/>
    </xf>
    <xf numFmtId="0" fontId="49" fillId="27" borderId="0" xfId="49" applyNumberFormat="1" applyFont="1" applyFill="1" applyBorder="1" applyAlignment="1" applyProtection="1">
      <alignment horizontal="center" vertical="center" shrinkToFit="1"/>
      <protection hidden="1"/>
    </xf>
    <xf numFmtId="0" fontId="78" fillId="27" borderId="0" xfId="49" applyNumberFormat="1" applyFont="1" applyFill="1" applyAlignment="1" applyProtection="1">
      <alignment vertical="center" shrinkToFit="1"/>
      <protection hidden="1"/>
    </xf>
    <xf numFmtId="0" fontId="27" fillId="27" borderId="0" xfId="49" applyFont="1" applyFill="1" applyAlignment="1" applyProtection="1">
      <alignment horizontal="left" vertical="center"/>
      <protection hidden="1"/>
    </xf>
    <xf numFmtId="49" fontId="49" fillId="27" borderId="0" xfId="49" applyNumberFormat="1" applyFont="1" applyFill="1" applyBorder="1" applyAlignment="1" applyProtection="1">
      <alignment horizontal="center" vertical="center" shrinkToFit="1"/>
      <protection hidden="1"/>
    </xf>
    <xf numFmtId="0" fontId="49" fillId="27" borderId="0" xfId="49" applyNumberFormat="1" applyFont="1" applyFill="1" applyAlignment="1" applyProtection="1">
      <alignment horizontal="center" vertical="center"/>
      <protection hidden="1"/>
    </xf>
    <xf numFmtId="0" fontId="22" fillId="27" borderId="0" xfId="49" applyNumberFormat="1" applyFill="1" applyAlignment="1" applyProtection="1">
      <alignment vertical="center"/>
      <protection hidden="1"/>
    </xf>
    <xf numFmtId="0" fontId="26" fillId="27" borderId="0" xfId="49" applyFont="1" applyFill="1" applyProtection="1">
      <protection hidden="1"/>
    </xf>
    <xf numFmtId="0" fontId="66" fillId="27" borderId="17" xfId="49" applyFont="1" applyFill="1" applyBorder="1" applyAlignment="1" applyProtection="1">
      <alignment horizontal="center" vertical="center"/>
      <protection hidden="1"/>
    </xf>
    <xf numFmtId="0" fontId="79" fillId="24" borderId="61" xfId="49" applyFont="1" applyFill="1" applyBorder="1" applyAlignment="1" applyProtection="1">
      <alignment horizontal="center" vertical="center"/>
      <protection hidden="1"/>
    </xf>
    <xf numFmtId="49" fontId="63" fillId="27" borderId="0" xfId="49" applyNumberFormat="1" applyFont="1" applyFill="1" applyAlignment="1" applyProtection="1">
      <alignment horizontal="left" vertical="center"/>
      <protection hidden="1"/>
    </xf>
    <xf numFmtId="0" fontId="62" fillId="27" borderId="0" xfId="49" applyFont="1" applyFill="1" applyAlignment="1" applyProtection="1">
      <alignment horizontal="left" vertical="center"/>
      <protection hidden="1"/>
    </xf>
    <xf numFmtId="0" fontId="63" fillId="27" borderId="0" xfId="49" applyNumberFormat="1" applyFont="1" applyFill="1" applyAlignment="1" applyProtection="1">
      <alignment horizontal="center" vertical="center"/>
      <protection hidden="1"/>
    </xf>
    <xf numFmtId="0" fontId="62" fillId="27" borderId="0" xfId="49" applyNumberFormat="1" applyFont="1" applyFill="1" applyAlignment="1" applyProtection="1">
      <alignment horizontal="left" vertical="center"/>
      <protection hidden="1"/>
    </xf>
    <xf numFmtId="0" fontId="63" fillId="28" borderId="30" xfId="49" applyNumberFormat="1" applyFont="1" applyFill="1" applyBorder="1" applyAlignment="1" applyProtection="1">
      <alignment horizontal="center" vertical="center"/>
      <protection locked="0"/>
    </xf>
    <xf numFmtId="0" fontId="65" fillId="28" borderId="21" xfId="49" applyNumberFormat="1" applyFont="1" applyFill="1" applyBorder="1" applyAlignment="1" applyProtection="1">
      <alignment horizontal="center" vertical="center"/>
      <protection locked="0"/>
    </xf>
    <xf numFmtId="0" fontId="49" fillId="27" borderId="21" xfId="49" applyNumberFormat="1" applyFont="1" applyFill="1" applyBorder="1" applyAlignment="1" applyProtection="1">
      <alignment horizontal="center" vertical="center"/>
      <protection hidden="1"/>
    </xf>
    <xf numFmtId="0" fontId="80" fillId="27" borderId="0" xfId="49" applyNumberFormat="1" applyFont="1" applyFill="1" applyBorder="1" applyAlignment="1" applyProtection="1">
      <alignment horizontal="left" vertical="top"/>
      <protection hidden="1"/>
    </xf>
    <xf numFmtId="0" fontId="64" fillId="27" borderId="0" xfId="49" applyNumberFormat="1" applyFont="1" applyFill="1" applyBorder="1" applyAlignment="1" applyProtection="1">
      <alignment vertical="center" shrinkToFit="1"/>
      <protection hidden="1"/>
    </xf>
    <xf numFmtId="0" fontId="62" fillId="27" borderId="0" xfId="49" applyFont="1" applyFill="1" applyBorder="1" applyAlignment="1" applyProtection="1">
      <alignment vertical="center" shrinkToFit="1"/>
      <protection hidden="1"/>
    </xf>
    <xf numFmtId="0" fontId="62" fillId="27" borderId="13" xfId="49" applyFont="1" applyFill="1" applyBorder="1" applyAlignment="1" applyProtection="1">
      <alignment vertical="center" shrinkToFit="1"/>
      <protection hidden="1"/>
    </xf>
    <xf numFmtId="0" fontId="27" fillId="0" borderId="0" xfId="49" applyFont="1" applyFill="1"/>
    <xf numFmtId="0" fontId="47" fillId="0" borderId="0" xfId="49" applyFont="1" applyFill="1" applyBorder="1" applyAlignment="1" applyProtection="1">
      <alignment vertical="center" shrinkToFit="1"/>
      <protection hidden="1"/>
    </xf>
    <xf numFmtId="0" fontId="58" fillId="0" borderId="0" xfId="49" applyFont="1" applyFill="1" applyAlignment="1">
      <alignment vertical="center"/>
    </xf>
    <xf numFmtId="0" fontId="69" fillId="27" borderId="0" xfId="49" applyFont="1" applyFill="1" applyBorder="1" applyAlignment="1" applyProtection="1">
      <alignment horizontal="center" vertical="center"/>
      <protection hidden="1"/>
    </xf>
    <xf numFmtId="49" fontId="69" fillId="27" borderId="0" xfId="49" applyNumberFormat="1" applyFont="1" applyFill="1" applyBorder="1" applyAlignment="1" applyProtection="1">
      <alignment vertical="center"/>
      <protection hidden="1"/>
    </xf>
    <xf numFmtId="0" fontId="73" fillId="27" borderId="13" xfId="49" applyFont="1" applyFill="1" applyBorder="1" applyAlignment="1" applyProtection="1">
      <alignment vertical="center"/>
      <protection hidden="1"/>
    </xf>
    <xf numFmtId="49" fontId="69" fillId="27" borderId="0" xfId="49" applyNumberFormat="1" applyFont="1" applyFill="1" applyBorder="1" applyAlignment="1" applyProtection="1">
      <alignment vertical="center" shrinkToFit="1"/>
      <protection hidden="1"/>
    </xf>
    <xf numFmtId="0" fontId="69" fillId="27" borderId="13" xfId="49" applyNumberFormat="1" applyFont="1" applyFill="1" applyBorder="1" applyAlignment="1" applyProtection="1">
      <alignment vertical="center"/>
      <protection hidden="1"/>
    </xf>
    <xf numFmtId="0" fontId="73" fillId="27" borderId="14" xfId="49" applyFont="1" applyFill="1" applyBorder="1" applyAlignment="1" applyProtection="1">
      <alignment vertical="center"/>
      <protection hidden="1"/>
    </xf>
    <xf numFmtId="0" fontId="73" fillId="27" borderId="81" xfId="49" applyFont="1" applyFill="1" applyBorder="1" applyAlignment="1" applyProtection="1">
      <alignment vertical="center"/>
      <protection hidden="1"/>
    </xf>
    <xf numFmtId="0" fontId="57" fillId="0" borderId="0" xfId="49" applyFont="1" applyFill="1" applyAlignment="1">
      <alignment textRotation="40"/>
    </xf>
    <xf numFmtId="0" fontId="22" fillId="0" borderId="0" xfId="49" applyNumberFormat="1" applyFill="1" applyAlignment="1">
      <alignment vertical="center"/>
    </xf>
    <xf numFmtId="0" fontId="26" fillId="0" borderId="0" xfId="49" applyFont="1" applyFill="1"/>
    <xf numFmtId="0" fontId="59" fillId="0" borderId="0" xfId="49" applyFont="1" applyFill="1" applyAlignment="1">
      <alignment vertical="center"/>
    </xf>
    <xf numFmtId="0" fontId="27" fillId="27" borderId="23" xfId="49" applyFont="1" applyFill="1" applyBorder="1" applyAlignment="1" applyProtection="1">
      <alignment vertical="center"/>
      <protection hidden="1"/>
    </xf>
    <xf numFmtId="49" fontId="66" fillId="27" borderId="0" xfId="49" applyNumberFormat="1" applyFont="1" applyFill="1" applyBorder="1" applyAlignment="1" applyProtection="1">
      <alignment horizontal="right" vertical="center" shrinkToFit="1"/>
      <protection hidden="1"/>
    </xf>
    <xf numFmtId="0" fontId="0" fillId="30" borderId="0" xfId="0" applyFill="1"/>
    <xf numFmtId="0" fontId="0" fillId="30" borderId="0" xfId="0" applyFill="1" applyAlignment="1">
      <alignment shrinkToFit="1"/>
    </xf>
    <xf numFmtId="0" fontId="0" fillId="30" borderId="0" xfId="0" applyFill="1" applyAlignment="1">
      <alignment horizontal="center" vertical="center" shrinkToFit="1"/>
    </xf>
    <xf numFmtId="0" fontId="0" fillId="30" borderId="10" xfId="0" applyFill="1" applyBorder="1" applyAlignment="1">
      <alignment shrinkToFit="1"/>
    </xf>
    <xf numFmtId="0" fontId="0" fillId="30" borderId="10" xfId="0" applyFill="1" applyBorder="1" applyAlignment="1">
      <alignment horizontal="center" vertical="center" shrinkToFit="1"/>
    </xf>
    <xf numFmtId="0" fontId="0" fillId="30" borderId="12" xfId="0" applyFill="1" applyBorder="1" applyAlignment="1">
      <alignment horizontal="center" vertical="center" shrinkToFit="1"/>
    </xf>
    <xf numFmtId="0" fontId="0" fillId="30" borderId="0" xfId="0" applyFill="1" applyBorder="1" applyAlignment="1">
      <alignment horizontal="center" vertical="center" shrinkToFit="1"/>
    </xf>
    <xf numFmtId="0" fontId="0" fillId="30" borderId="61" xfId="0" applyFill="1" applyBorder="1" applyAlignment="1">
      <alignment horizontal="center" vertical="center" shrinkToFit="1"/>
    </xf>
    <xf numFmtId="0" fontId="0" fillId="30" borderId="16" xfId="0" applyFill="1" applyBorder="1" applyAlignment="1">
      <alignment horizontal="center" vertical="center" shrinkToFit="1"/>
    </xf>
    <xf numFmtId="0" fontId="0" fillId="30" borderId="21" xfId="0" applyFill="1" applyBorder="1" applyAlignment="1">
      <alignment horizontal="center" vertical="center" shrinkToFit="1"/>
    </xf>
    <xf numFmtId="0" fontId="0" fillId="30" borderId="22" xfId="0" applyFill="1" applyBorder="1" applyAlignment="1">
      <alignment horizontal="center" vertical="center" shrinkToFit="1"/>
    </xf>
    <xf numFmtId="0" fontId="0" fillId="30" borderId="0" xfId="0" applyFill="1" applyBorder="1" applyAlignment="1">
      <alignment shrinkToFit="1"/>
    </xf>
    <xf numFmtId="0" fontId="0" fillId="30" borderId="23" xfId="0" applyFill="1" applyBorder="1" applyAlignment="1">
      <alignment horizontal="center" vertical="center" shrinkToFit="1"/>
    </xf>
    <xf numFmtId="0" fontId="0" fillId="30" borderId="13" xfId="0" applyFill="1" applyBorder="1" applyAlignment="1">
      <alignment horizontal="center" vertical="center" shrinkToFit="1"/>
    </xf>
    <xf numFmtId="0" fontId="0" fillId="30" borderId="35" xfId="0" applyFill="1" applyBorder="1" applyAlignment="1">
      <alignment horizontal="center" vertical="center" shrinkToFit="1"/>
    </xf>
    <xf numFmtId="0" fontId="0" fillId="30" borderId="37" xfId="0" applyFill="1" applyBorder="1" applyAlignment="1">
      <alignment horizontal="center" vertical="center" shrinkToFit="1"/>
    </xf>
    <xf numFmtId="0" fontId="0" fillId="30" borderId="38" xfId="0" applyFill="1" applyBorder="1" applyAlignment="1">
      <alignment horizontal="center" vertical="center" shrinkToFit="1"/>
    </xf>
    <xf numFmtId="0" fontId="0" fillId="30" borderId="14" xfId="0" applyFill="1" applyBorder="1" applyAlignment="1">
      <alignment horizontal="center" vertical="center" shrinkToFit="1"/>
    </xf>
    <xf numFmtId="0" fontId="0" fillId="30" borderId="14" xfId="0" applyFill="1" applyBorder="1" applyAlignment="1">
      <alignment shrinkToFit="1"/>
    </xf>
    <xf numFmtId="0" fontId="0" fillId="30" borderId="81" xfId="0" applyFill="1" applyBorder="1" applyAlignment="1">
      <alignment horizontal="center" vertical="center" shrinkToFit="1"/>
    </xf>
    <xf numFmtId="0" fontId="0" fillId="30" borderId="0" xfId="0" applyFill="1" applyBorder="1"/>
    <xf numFmtId="0" fontId="0" fillId="30" borderId="0" xfId="0" applyFill="1" applyAlignment="1">
      <alignment horizontal="center" vertical="center"/>
    </xf>
    <xf numFmtId="0" fontId="0" fillId="30" borderId="42" xfId="0" applyFill="1" applyBorder="1" applyAlignment="1">
      <alignment horizontal="center" vertical="center" shrinkToFit="1"/>
    </xf>
    <xf numFmtId="0" fontId="0" fillId="30" borderId="10" xfId="0" applyFill="1" applyBorder="1"/>
    <xf numFmtId="0" fontId="0" fillId="30" borderId="10" xfId="0" applyFill="1" applyBorder="1" applyAlignment="1">
      <alignment horizontal="center" vertical="center"/>
    </xf>
    <xf numFmtId="0" fontId="0" fillId="30" borderId="12" xfId="0" applyFill="1" applyBorder="1" applyAlignment="1">
      <alignment horizontal="center" vertical="center"/>
    </xf>
    <xf numFmtId="0" fontId="0" fillId="30" borderId="0" xfId="0" applyFill="1" applyBorder="1" applyAlignment="1">
      <alignment horizontal="center" vertical="center"/>
    </xf>
    <xf numFmtId="0" fontId="0" fillId="30" borderId="61" xfId="0" applyFill="1" applyBorder="1" applyAlignment="1">
      <alignment horizontal="center" vertical="center"/>
    </xf>
    <xf numFmtId="0" fontId="0" fillId="30" borderId="12" xfId="0" applyFill="1" applyBorder="1"/>
    <xf numFmtId="0" fontId="0" fillId="30" borderId="16" xfId="0" applyFill="1" applyBorder="1" applyAlignment="1">
      <alignment horizontal="center" vertical="center"/>
    </xf>
    <xf numFmtId="0" fontId="0" fillId="30" borderId="21" xfId="0" applyFill="1" applyBorder="1" applyAlignment="1">
      <alignment horizontal="center" vertical="center"/>
    </xf>
    <xf numFmtId="0" fontId="0" fillId="30" borderId="22" xfId="0" applyFill="1" applyBorder="1" applyAlignment="1">
      <alignment horizontal="center" vertical="center"/>
    </xf>
    <xf numFmtId="0" fontId="0" fillId="30" borderId="23" xfId="0" applyFill="1" applyBorder="1" applyAlignment="1">
      <alignment horizontal="center" vertical="center"/>
    </xf>
    <xf numFmtId="0" fontId="0" fillId="30" borderId="22" xfId="0" applyFill="1" applyBorder="1" applyAlignment="1">
      <alignment horizontal="center"/>
    </xf>
    <xf numFmtId="0" fontId="0" fillId="30" borderId="13" xfId="0" applyFill="1" applyBorder="1"/>
    <xf numFmtId="0" fontId="0" fillId="30" borderId="13" xfId="0" applyFill="1" applyBorder="1" applyAlignment="1">
      <alignment horizontal="center"/>
    </xf>
    <xf numFmtId="0" fontId="0" fillId="30" borderId="35" xfId="0" applyFill="1" applyBorder="1" applyAlignment="1">
      <alignment horizontal="center" vertical="center"/>
    </xf>
    <xf numFmtId="0" fontId="0" fillId="30" borderId="37" xfId="0" applyFill="1" applyBorder="1" applyAlignment="1">
      <alignment horizontal="center" vertical="center"/>
    </xf>
    <xf numFmtId="0" fontId="0" fillId="30" borderId="38" xfId="0" applyFill="1" applyBorder="1" applyAlignment="1">
      <alignment horizontal="center" vertical="center"/>
    </xf>
    <xf numFmtId="0" fontId="0" fillId="30" borderId="23" xfId="0" applyFill="1" applyBorder="1"/>
    <xf numFmtId="0" fontId="0" fillId="30" borderId="21" xfId="0" applyFill="1" applyBorder="1" applyAlignment="1">
      <alignment horizontal="center"/>
    </xf>
    <xf numFmtId="0" fontId="0" fillId="30" borderId="80" xfId="0" applyFill="1" applyBorder="1"/>
    <xf numFmtId="0" fontId="0" fillId="30" borderId="14" xfId="0" applyFill="1" applyBorder="1"/>
    <xf numFmtId="0" fontId="0" fillId="30" borderId="0" xfId="0" applyFill="1" applyAlignment="1">
      <alignment horizontal="center" shrinkToFit="1"/>
    </xf>
    <xf numFmtId="0" fontId="0" fillId="30" borderId="15" xfId="0" applyFill="1" applyBorder="1" applyAlignment="1">
      <alignment horizontal="center" vertical="center" shrinkToFit="1"/>
    </xf>
    <xf numFmtId="0" fontId="0" fillId="30" borderId="11" xfId="0" applyFill="1" applyBorder="1" applyAlignment="1">
      <alignment horizontal="center" vertical="center" shrinkToFit="1"/>
    </xf>
    <xf numFmtId="0" fontId="0" fillId="30" borderId="39" xfId="0" applyFill="1" applyBorder="1" applyAlignment="1">
      <alignment horizontal="center" vertical="center" shrinkToFit="1"/>
    </xf>
    <xf numFmtId="0" fontId="0" fillId="30" borderId="21" xfId="0" applyFill="1" applyBorder="1" applyAlignment="1">
      <alignment horizontal="center" shrinkToFit="1"/>
    </xf>
    <xf numFmtId="49" fontId="0" fillId="30" borderId="16" xfId="0" applyNumberFormat="1" applyFill="1" applyBorder="1" applyAlignment="1">
      <alignment horizontal="center" vertical="center" shrinkToFit="1"/>
    </xf>
    <xf numFmtId="49" fontId="0" fillId="30" borderId="21" xfId="0" applyNumberFormat="1" applyFill="1" applyBorder="1" applyAlignment="1">
      <alignment horizontal="center" vertical="center" shrinkToFit="1"/>
    </xf>
    <xf numFmtId="0" fontId="0" fillId="30" borderId="22" xfId="0" applyFill="1" applyBorder="1" applyAlignment="1">
      <alignment horizontal="center" shrinkToFit="1"/>
    </xf>
    <xf numFmtId="49" fontId="0" fillId="30" borderId="35" xfId="0" applyNumberFormat="1" applyFill="1" applyBorder="1" applyAlignment="1">
      <alignment horizontal="center" vertical="center" shrinkToFit="1"/>
    </xf>
    <xf numFmtId="0" fontId="0" fillId="30" borderId="37" xfId="0" applyFill="1" applyBorder="1" applyAlignment="1">
      <alignment horizontal="center" shrinkToFit="1"/>
    </xf>
    <xf numFmtId="0" fontId="0" fillId="30" borderId="38" xfId="0" applyFill="1" applyBorder="1" applyAlignment="1">
      <alignment horizontal="center" shrinkToFit="1"/>
    </xf>
    <xf numFmtId="0" fontId="0" fillId="30" borderId="61" xfId="0" applyFill="1" applyBorder="1" applyAlignment="1">
      <alignment shrinkToFit="1"/>
    </xf>
    <xf numFmtId="0" fontId="0" fillId="30" borderId="12" xfId="0" applyFill="1" applyBorder="1" applyAlignment="1">
      <alignment shrinkToFit="1"/>
    </xf>
    <xf numFmtId="0" fontId="0" fillId="30" borderId="16" xfId="0" applyFill="1" applyBorder="1" applyAlignment="1">
      <alignment horizontal="center" shrinkToFit="1"/>
    </xf>
    <xf numFmtId="49" fontId="0" fillId="30" borderId="0" xfId="0" applyNumberFormat="1" applyFill="1" applyAlignment="1">
      <alignment shrinkToFit="1"/>
    </xf>
    <xf numFmtId="0" fontId="0" fillId="30" borderId="35" xfId="0" applyFill="1" applyBorder="1" applyAlignment="1">
      <alignment horizontal="center" shrinkToFit="1"/>
    </xf>
    <xf numFmtId="0" fontId="0" fillId="30" borderId="22" xfId="0" applyFill="1" applyBorder="1" applyAlignment="1">
      <alignment horizontal="left" vertical="center" shrinkToFit="1"/>
    </xf>
    <xf numFmtId="0" fontId="0" fillId="30" borderId="22" xfId="0" applyFill="1" applyBorder="1" applyAlignment="1">
      <alignment horizontal="left" shrinkToFit="1"/>
    </xf>
    <xf numFmtId="0" fontId="0" fillId="30" borderId="38" xfId="0" applyFill="1" applyBorder="1" applyAlignment="1">
      <alignment horizontal="left" vertical="center" shrinkToFit="1"/>
    </xf>
    <xf numFmtId="0" fontId="0" fillId="30" borderId="0" xfId="0" applyFill="1" applyBorder="1" applyAlignment="1">
      <alignment horizontal="center" shrinkToFit="1"/>
    </xf>
    <xf numFmtId="49" fontId="0" fillId="30" borderId="37" xfId="0" applyNumberFormat="1" applyFill="1" applyBorder="1" applyAlignment="1">
      <alignment horizontal="center" vertical="center" shrinkToFit="1"/>
    </xf>
    <xf numFmtId="0" fontId="30" fillId="30" borderId="21" xfId="0" applyFont="1" applyFill="1" applyBorder="1" applyAlignment="1">
      <alignment horizontal="center" vertical="center" shrinkToFit="1"/>
    </xf>
    <xf numFmtId="0" fontId="0" fillId="30" borderId="0" xfId="0" applyFill="1" applyBorder="1" applyAlignment="1">
      <alignment horizontal="center"/>
    </xf>
    <xf numFmtId="0" fontId="30" fillId="30" borderId="0" xfId="0" applyFont="1" applyFill="1" applyAlignment="1">
      <alignment horizontal="center" vertical="center" shrinkToFit="1"/>
    </xf>
    <xf numFmtId="0" fontId="30" fillId="30" borderId="30" xfId="0" applyFont="1" applyFill="1" applyBorder="1" applyAlignment="1">
      <alignment horizontal="center" vertical="center" shrinkToFit="1"/>
    </xf>
    <xf numFmtId="0" fontId="30" fillId="30" borderId="17" xfId="0" applyFont="1" applyFill="1" applyBorder="1" applyAlignment="1">
      <alignment horizontal="center" vertical="center" shrinkToFit="1"/>
    </xf>
    <xf numFmtId="0" fontId="30" fillId="30" borderId="18" xfId="0" applyFont="1" applyFill="1" applyBorder="1" applyAlignment="1">
      <alignment horizontal="center" vertical="center" shrinkToFit="1"/>
    </xf>
    <xf numFmtId="0" fontId="30" fillId="30" borderId="17" xfId="0" applyFont="1" applyFill="1" applyBorder="1" applyAlignment="1">
      <alignment horizontal="center" vertical="center"/>
    </xf>
    <xf numFmtId="0" fontId="30" fillId="30" borderId="17" xfId="0" applyNumberFormat="1" applyFont="1" applyFill="1" applyBorder="1" applyAlignment="1">
      <alignment horizontal="center" vertical="center"/>
    </xf>
    <xf numFmtId="0" fontId="30" fillId="30" borderId="30" xfId="0" applyFont="1" applyFill="1" applyBorder="1" applyAlignment="1">
      <alignment horizontal="center" vertical="center"/>
    </xf>
    <xf numFmtId="0" fontId="30" fillId="30" borderId="18" xfId="0" applyNumberFormat="1" applyFont="1" applyFill="1" applyBorder="1" applyAlignment="1">
      <alignment horizontal="center" vertical="center"/>
    </xf>
    <xf numFmtId="0" fontId="30" fillId="30" borderId="18" xfId="0" applyNumberFormat="1" applyFont="1" applyFill="1" applyBorder="1" applyAlignment="1">
      <alignment horizontal="left" vertical="center"/>
    </xf>
    <xf numFmtId="0" fontId="0" fillId="30" borderId="0" xfId="0" applyFill="1" applyAlignment="1">
      <alignment horizontal="left"/>
    </xf>
    <xf numFmtId="0" fontId="30" fillId="30" borderId="0" xfId="0" applyFont="1" applyFill="1" applyAlignment="1">
      <alignment horizontal="center" vertical="center"/>
    </xf>
    <xf numFmtId="0" fontId="30" fillId="30" borderId="68" xfId="0" applyFont="1" applyFill="1" applyBorder="1" applyAlignment="1">
      <alignment horizontal="center" vertical="center" shrinkToFit="1"/>
    </xf>
    <xf numFmtId="0" fontId="30" fillId="30" borderId="46" xfId="0" applyFont="1" applyFill="1" applyBorder="1" applyAlignment="1">
      <alignment horizontal="center" vertical="center" shrinkToFit="1"/>
    </xf>
    <xf numFmtId="0" fontId="30" fillId="30" borderId="11" xfId="0" applyFont="1" applyFill="1" applyBorder="1" applyAlignment="1">
      <alignment horizontal="center" vertical="center" shrinkToFit="1"/>
    </xf>
    <xf numFmtId="0" fontId="30" fillId="30" borderId="39" xfId="0" applyFont="1" applyFill="1" applyBorder="1" applyAlignment="1">
      <alignment horizontal="center" vertical="center" shrinkToFit="1"/>
    </xf>
    <xf numFmtId="0" fontId="30" fillId="30" borderId="69" xfId="0" applyFont="1" applyFill="1" applyBorder="1" applyAlignment="1">
      <alignment horizontal="center" vertical="center" shrinkToFit="1"/>
    </xf>
    <xf numFmtId="0" fontId="30" fillId="30" borderId="28" xfId="0" applyFont="1" applyFill="1" applyBorder="1" applyAlignment="1">
      <alignment horizontal="center" vertical="center" shrinkToFit="1"/>
    </xf>
    <xf numFmtId="0" fontId="30" fillId="30" borderId="29" xfId="0" applyFont="1" applyFill="1" applyBorder="1" applyAlignment="1">
      <alignment horizontal="center" vertical="center" shrinkToFit="1"/>
    </xf>
    <xf numFmtId="0" fontId="30" fillId="30" borderId="42" xfId="0" applyFont="1" applyFill="1" applyBorder="1" applyAlignment="1">
      <alignment horizontal="center" vertical="center" shrinkToFit="1"/>
    </xf>
    <xf numFmtId="0" fontId="30" fillId="30" borderId="59" xfId="0" applyFont="1" applyFill="1" applyBorder="1" applyAlignment="1">
      <alignment horizontal="center" vertical="center" shrinkToFit="1"/>
    </xf>
    <xf numFmtId="0" fontId="30" fillId="30" borderId="53" xfId="0" applyFont="1" applyFill="1" applyBorder="1" applyAlignment="1">
      <alignment horizontal="center" vertical="center" shrinkToFit="1"/>
    </xf>
    <xf numFmtId="0" fontId="30" fillId="30" borderId="22" xfId="0" applyFont="1" applyFill="1" applyBorder="1" applyAlignment="1">
      <alignment horizontal="center" vertical="center" shrinkToFit="1"/>
    </xf>
    <xf numFmtId="0" fontId="30" fillId="30" borderId="52" xfId="0" applyFont="1" applyFill="1" applyBorder="1" applyAlignment="1">
      <alignment horizontal="center" vertical="center" shrinkToFit="1"/>
    </xf>
    <xf numFmtId="0" fontId="30" fillId="30" borderId="48" xfId="0" applyFont="1" applyFill="1" applyBorder="1" applyAlignment="1">
      <alignment horizontal="center" vertical="center" shrinkToFit="1"/>
    </xf>
    <xf numFmtId="0" fontId="30" fillId="30" borderId="37" xfId="0" applyFont="1" applyFill="1" applyBorder="1" applyAlignment="1">
      <alignment horizontal="center" vertical="center" shrinkToFit="1"/>
    </xf>
    <xf numFmtId="0" fontId="30" fillId="30" borderId="38" xfId="0" applyFont="1" applyFill="1" applyBorder="1" applyAlignment="1">
      <alignment horizontal="center" vertical="center" shrinkToFit="1"/>
    </xf>
    <xf numFmtId="0" fontId="30" fillId="30" borderId="68" xfId="0" applyFont="1" applyFill="1" applyBorder="1" applyAlignment="1">
      <alignment horizontal="center" vertical="center"/>
    </xf>
    <xf numFmtId="0" fontId="30" fillId="30" borderId="46" xfId="0" applyFont="1" applyFill="1" applyBorder="1" applyAlignment="1">
      <alignment horizontal="center" vertical="center"/>
    </xf>
    <xf numFmtId="0" fontId="30" fillId="30" borderId="11" xfId="0" applyFont="1" applyFill="1" applyBorder="1" applyAlignment="1">
      <alignment horizontal="center" vertical="center"/>
    </xf>
    <xf numFmtId="0" fontId="30" fillId="30" borderId="44" xfId="0" applyFont="1" applyFill="1" applyBorder="1" applyAlignment="1">
      <alignment horizontal="center" vertical="center"/>
    </xf>
    <xf numFmtId="0" fontId="30" fillId="30" borderId="15" xfId="0" applyFont="1" applyFill="1" applyBorder="1" applyAlignment="1">
      <alignment horizontal="center" vertical="center"/>
    </xf>
    <xf numFmtId="0" fontId="30" fillId="30" borderId="39" xfId="0" applyFont="1" applyFill="1" applyBorder="1" applyAlignment="1">
      <alignment horizontal="center" vertical="center"/>
    </xf>
    <xf numFmtId="0" fontId="30" fillId="30" borderId="10" xfId="0" applyFont="1" applyFill="1" applyBorder="1" applyAlignment="1">
      <alignment horizontal="center" vertical="center"/>
    </xf>
    <xf numFmtId="0" fontId="30" fillId="30" borderId="12" xfId="0" applyFont="1" applyFill="1" applyBorder="1" applyAlignment="1">
      <alignment horizontal="center" vertical="center"/>
    </xf>
    <xf numFmtId="0" fontId="30" fillId="30" borderId="27" xfId="0" applyFont="1" applyFill="1" applyBorder="1" applyAlignment="1">
      <alignment horizontal="center" vertical="center" shrinkToFit="1"/>
    </xf>
    <xf numFmtId="0" fontId="30" fillId="30" borderId="35" xfId="0" applyFont="1" applyFill="1" applyBorder="1" applyAlignment="1">
      <alignment horizontal="center" vertical="center" shrinkToFit="1"/>
    </xf>
    <xf numFmtId="0" fontId="30" fillId="30" borderId="0" xfId="0" applyFont="1" applyFill="1" applyAlignment="1">
      <alignment horizontal="left" vertical="center" shrinkToFit="1"/>
    </xf>
    <xf numFmtId="0" fontId="30" fillId="30" borderId="0" xfId="0" applyFont="1" applyFill="1" applyAlignment="1">
      <alignment horizontal="left"/>
    </xf>
    <xf numFmtId="0" fontId="30" fillId="30" borderId="15" xfId="0" applyFont="1" applyFill="1" applyBorder="1" applyAlignment="1">
      <alignment horizontal="center" vertical="center" shrinkToFit="1"/>
    </xf>
    <xf numFmtId="0" fontId="30" fillId="30" borderId="31" xfId="0" applyFont="1" applyFill="1" applyBorder="1" applyAlignment="1">
      <alignment horizontal="center" vertical="center" shrinkToFit="1"/>
    </xf>
    <xf numFmtId="0" fontId="30" fillId="30" borderId="32" xfId="0" applyFont="1" applyFill="1" applyBorder="1" applyAlignment="1">
      <alignment horizontal="center" vertical="center" shrinkToFit="1"/>
    </xf>
    <xf numFmtId="0" fontId="30" fillId="30" borderId="58" xfId="0" applyFont="1" applyFill="1" applyBorder="1" applyAlignment="1">
      <alignment horizontal="center" vertical="center" shrinkToFit="1"/>
    </xf>
    <xf numFmtId="0" fontId="30" fillId="30" borderId="16" xfId="0" applyFont="1" applyFill="1" applyBorder="1" applyAlignment="1">
      <alignment horizontal="center" vertical="center" shrinkToFit="1"/>
    </xf>
    <xf numFmtId="0" fontId="30" fillId="30" borderId="0" xfId="0" applyFont="1" applyFill="1"/>
    <xf numFmtId="0" fontId="30" fillId="30" borderId="53" xfId="0" applyFont="1" applyFill="1" applyBorder="1" applyAlignment="1">
      <alignment horizontal="center" vertical="center"/>
    </xf>
    <xf numFmtId="0" fontId="30" fillId="30" borderId="0" xfId="0" applyFont="1" applyFill="1" applyAlignment="1">
      <alignment horizontal="left" vertical="center"/>
    </xf>
    <xf numFmtId="0" fontId="30" fillId="30" borderId="36" xfId="0" applyFont="1" applyFill="1" applyBorder="1" applyAlignment="1">
      <alignment horizontal="center" vertical="center"/>
    </xf>
    <xf numFmtId="0" fontId="30" fillId="30" borderId="0" xfId="0" applyFont="1" applyFill="1" applyBorder="1" applyAlignment="1">
      <alignment horizontal="center" vertical="center"/>
    </xf>
    <xf numFmtId="0" fontId="30" fillId="30" borderId="0" xfId="0" applyFont="1" applyFill="1" applyBorder="1" applyAlignment="1">
      <alignment horizontal="center" vertical="center" shrinkToFit="1"/>
    </xf>
    <xf numFmtId="0" fontId="30" fillId="30" borderId="0" xfId="0" applyFont="1" applyFill="1" applyBorder="1" applyAlignment="1">
      <alignment horizontal="center"/>
    </xf>
    <xf numFmtId="0" fontId="30" fillId="30" borderId="21" xfId="0" applyFont="1" applyFill="1" applyBorder="1" applyAlignment="1">
      <alignment horizontal="left" vertical="center" shrinkToFit="1"/>
    </xf>
    <xf numFmtId="0" fontId="0" fillId="30" borderId="0" xfId="0" applyFont="1" applyFill="1" applyBorder="1" applyAlignment="1">
      <alignment horizontal="center"/>
    </xf>
    <xf numFmtId="49" fontId="37" fillId="30" borderId="0" xfId="0" applyNumberFormat="1" applyFont="1" applyFill="1" applyBorder="1" applyAlignment="1">
      <alignment horizontal="center"/>
    </xf>
    <xf numFmtId="0" fontId="30" fillId="30" borderId="30" xfId="41" applyFont="1" applyFill="1" applyBorder="1" applyAlignment="1">
      <alignment horizontal="left" vertical="center" shrinkToFit="1"/>
    </xf>
    <xf numFmtId="0" fontId="30" fillId="30" borderId="30" xfId="0" applyFont="1" applyFill="1" applyBorder="1" applyAlignment="1">
      <alignment horizontal="left" vertical="center"/>
    </xf>
    <xf numFmtId="0" fontId="30" fillId="30" borderId="17" xfId="0" applyFont="1" applyFill="1" applyBorder="1" applyAlignment="1">
      <alignment horizontal="left" vertical="center"/>
    </xf>
    <xf numFmtId="0" fontId="30" fillId="30" borderId="18" xfId="0" applyFont="1" applyFill="1" applyBorder="1" applyAlignment="1">
      <alignment horizontal="left" vertical="center"/>
    </xf>
    <xf numFmtId="0" fontId="30" fillId="30" borderId="0" xfId="0" applyFont="1" applyFill="1" applyBorder="1" applyAlignment="1">
      <alignment horizontal="left"/>
    </xf>
    <xf numFmtId="0" fontId="36" fillId="30" borderId="21" xfId="0" applyFont="1" applyFill="1" applyBorder="1" applyAlignment="1">
      <alignment horizontal="center" vertical="center"/>
    </xf>
    <xf numFmtId="0" fontId="30" fillId="30" borderId="30" xfId="0" applyFont="1" applyFill="1" applyBorder="1" applyAlignment="1">
      <alignment horizontal="left" vertical="center" shrinkToFit="1"/>
    </xf>
    <xf numFmtId="0" fontId="30" fillId="30" borderId="17" xfId="0" applyFont="1" applyFill="1" applyBorder="1" applyAlignment="1">
      <alignment horizontal="left" vertical="center" shrinkToFit="1"/>
    </xf>
    <xf numFmtId="0" fontId="30" fillId="30" borderId="18" xfId="0" applyFont="1" applyFill="1" applyBorder="1" applyAlignment="1">
      <alignment horizontal="left" vertical="center" shrinkToFit="1"/>
    </xf>
    <xf numFmtId="0" fontId="21" fillId="30" borderId="21" xfId="0" applyFont="1" applyFill="1" applyBorder="1" applyAlignment="1">
      <alignment horizontal="left" vertical="center"/>
    </xf>
    <xf numFmtId="0" fontId="21" fillId="30" borderId="0" xfId="0" applyFont="1" applyFill="1" applyBorder="1" applyAlignment="1">
      <alignment horizontal="left" vertical="center"/>
    </xf>
    <xf numFmtId="0" fontId="30" fillId="30" borderId="21" xfId="0" applyFont="1" applyFill="1" applyBorder="1" applyAlignment="1">
      <alignment horizontal="left" vertical="center"/>
    </xf>
    <xf numFmtId="0" fontId="30" fillId="30" borderId="0" xfId="0" applyFont="1" applyFill="1" applyBorder="1" applyAlignment="1">
      <alignment horizontal="left" vertical="center"/>
    </xf>
    <xf numFmtId="0" fontId="30" fillId="30" borderId="21" xfId="0" applyFont="1" applyFill="1" applyBorder="1" applyAlignment="1">
      <alignment horizontal="left"/>
    </xf>
    <xf numFmtId="0" fontId="30" fillId="30" borderId="30" xfId="0" applyFont="1" applyFill="1" applyBorder="1" applyAlignment="1">
      <alignment horizontal="left"/>
    </xf>
    <xf numFmtId="0" fontId="30" fillId="30" borderId="17" xfId="0" applyFont="1" applyFill="1" applyBorder="1" applyAlignment="1">
      <alignment horizontal="left"/>
    </xf>
    <xf numFmtId="0" fontId="30" fillId="30" borderId="18" xfId="0" applyFont="1" applyFill="1" applyBorder="1" applyAlignment="1">
      <alignment horizontal="left"/>
    </xf>
    <xf numFmtId="0" fontId="30" fillId="30" borderId="25" xfId="0" applyFont="1" applyFill="1" applyBorder="1" applyAlignment="1">
      <alignment horizontal="center"/>
    </xf>
    <xf numFmtId="0" fontId="30" fillId="30" borderId="21" xfId="41" applyFont="1" applyFill="1" applyBorder="1" applyAlignment="1">
      <alignment horizontal="left" vertical="center" shrinkToFit="1"/>
    </xf>
    <xf numFmtId="0" fontId="36" fillId="30" borderId="21" xfId="0" applyFont="1" applyFill="1" applyBorder="1" applyAlignment="1">
      <alignment horizontal="center"/>
    </xf>
    <xf numFmtId="0" fontId="30" fillId="30" borderId="21" xfId="0" applyFont="1" applyFill="1" applyBorder="1" applyAlignment="1">
      <alignment horizontal="center" vertical="center"/>
    </xf>
    <xf numFmtId="0" fontId="21" fillId="30" borderId="18" xfId="0" applyFont="1" applyFill="1" applyBorder="1" applyAlignment="1">
      <alignment horizontal="left" vertical="center"/>
    </xf>
    <xf numFmtId="0" fontId="30" fillId="30" borderId="18" xfId="0" applyFont="1" applyFill="1" applyBorder="1" applyAlignment="1">
      <alignment horizontal="center" vertical="center"/>
    </xf>
    <xf numFmtId="0" fontId="21" fillId="30" borderId="30" xfId="0" applyFont="1" applyFill="1" applyBorder="1" applyAlignment="1">
      <alignment horizontal="left" vertical="center"/>
    </xf>
    <xf numFmtId="0" fontId="21" fillId="30" borderId="17" xfId="0" applyFont="1" applyFill="1" applyBorder="1" applyAlignment="1">
      <alignment horizontal="left" vertical="center"/>
    </xf>
    <xf numFmtId="0" fontId="36" fillId="30" borderId="21" xfId="0" applyFont="1" applyFill="1" applyBorder="1" applyAlignment="1">
      <alignment horizontal="center" vertical="center" shrinkToFit="1"/>
    </xf>
    <xf numFmtId="49" fontId="36" fillId="30" borderId="21" xfId="0" applyNumberFormat="1" applyFont="1" applyFill="1" applyBorder="1" applyAlignment="1">
      <alignment horizontal="center" vertical="center"/>
    </xf>
    <xf numFmtId="0" fontId="30" fillId="30" borderId="25" xfId="0" applyFont="1" applyFill="1" applyBorder="1" applyAlignment="1">
      <alignment horizontal="center" vertical="center"/>
    </xf>
    <xf numFmtId="0" fontId="38" fillId="30" borderId="21" xfId="0" applyFont="1" applyFill="1" applyBorder="1" applyAlignment="1">
      <alignment horizontal="center" vertical="center"/>
    </xf>
    <xf numFmtId="49" fontId="36" fillId="30" borderId="0" xfId="0" applyNumberFormat="1" applyFont="1" applyFill="1" applyBorder="1" applyAlignment="1">
      <alignment horizontal="center" vertical="center"/>
    </xf>
    <xf numFmtId="0" fontId="21" fillId="30" borderId="0" xfId="0" applyFont="1" applyFill="1" applyAlignment="1">
      <alignment horizontal="left" vertical="center" shrinkToFit="1"/>
    </xf>
    <xf numFmtId="0" fontId="30" fillId="30" borderId="0" xfId="0" applyFont="1" applyFill="1" applyAlignment="1">
      <alignment vertical="center" shrinkToFit="1"/>
    </xf>
    <xf numFmtId="0" fontId="30" fillId="30" borderId="0" xfId="0" applyFont="1" applyFill="1" applyAlignment="1">
      <alignment vertical="center"/>
    </xf>
    <xf numFmtId="0" fontId="30" fillId="30" borderId="23" xfId="0" applyFont="1" applyFill="1" applyBorder="1" applyAlignment="1">
      <alignment horizontal="center" vertical="center" shrinkToFit="1"/>
    </xf>
    <xf numFmtId="0" fontId="30" fillId="30" borderId="24" xfId="0" applyFont="1" applyFill="1" applyBorder="1" applyAlignment="1">
      <alignment horizontal="center" vertical="center" shrinkToFit="1"/>
    </xf>
    <xf numFmtId="0" fontId="30" fillId="30" borderId="25" xfId="0" applyFont="1" applyFill="1" applyBorder="1" applyAlignment="1">
      <alignment vertical="center" shrinkToFit="1"/>
    </xf>
    <xf numFmtId="0" fontId="30" fillId="30" borderId="26" xfId="0" applyFont="1" applyFill="1" applyBorder="1" applyAlignment="1">
      <alignment vertical="center" shrinkToFit="1"/>
    </xf>
    <xf numFmtId="0" fontId="30" fillId="30" borderId="0" xfId="0" applyFont="1" applyFill="1" applyBorder="1" applyAlignment="1">
      <alignment vertical="center" shrinkToFit="1"/>
    </xf>
    <xf numFmtId="0" fontId="30" fillId="30" borderId="13" xfId="0" applyFont="1" applyFill="1" applyBorder="1" applyAlignment="1">
      <alignment vertical="center" shrinkToFit="1"/>
    </xf>
    <xf numFmtId="0" fontId="30" fillId="30" borderId="23" xfId="0" applyFont="1" applyFill="1" applyBorder="1" applyAlignment="1">
      <alignment vertical="center" shrinkToFit="1"/>
    </xf>
    <xf numFmtId="0" fontId="30" fillId="30" borderId="27" xfId="0" applyFont="1" applyFill="1" applyBorder="1" applyAlignment="1">
      <alignment vertical="center" shrinkToFit="1"/>
    </xf>
    <xf numFmtId="0" fontId="30" fillId="30" borderId="28" xfId="0" applyFont="1" applyFill="1" applyBorder="1" applyAlignment="1">
      <alignment vertical="center" shrinkToFit="1"/>
    </xf>
    <xf numFmtId="0" fontId="30" fillId="30" borderId="29" xfId="0" applyFont="1" applyFill="1" applyBorder="1" applyAlignment="1">
      <alignment vertical="center" shrinkToFit="1"/>
    </xf>
    <xf numFmtId="0" fontId="30" fillId="30" borderId="33" xfId="0" applyFont="1" applyFill="1" applyBorder="1" applyAlignment="1">
      <alignment horizontal="center" vertical="center" shrinkToFit="1"/>
    </xf>
    <xf numFmtId="0" fontId="30" fillId="30" borderId="19" xfId="0" applyFont="1" applyFill="1" applyBorder="1" applyAlignment="1">
      <alignment horizontal="center" vertical="center" shrinkToFit="1"/>
    </xf>
    <xf numFmtId="0" fontId="30" fillId="30" borderId="20" xfId="0" applyFont="1" applyFill="1" applyBorder="1" applyAlignment="1">
      <alignment horizontal="center" vertical="center" shrinkToFit="1"/>
    </xf>
    <xf numFmtId="0" fontId="30" fillId="30" borderId="34" xfId="0" applyFont="1" applyFill="1" applyBorder="1" applyAlignment="1">
      <alignment horizontal="center" vertical="center" shrinkToFit="1"/>
    </xf>
    <xf numFmtId="0" fontId="30" fillId="30" borderId="13" xfId="0" applyFont="1" applyFill="1" applyBorder="1" applyAlignment="1">
      <alignment horizontal="center" vertical="center" shrinkToFit="1"/>
    </xf>
    <xf numFmtId="0" fontId="30" fillId="30" borderId="22" xfId="0" applyFont="1" applyFill="1" applyBorder="1" applyAlignment="1">
      <alignment vertical="center" shrinkToFit="1"/>
    </xf>
    <xf numFmtId="0" fontId="30" fillId="30" borderId="57" xfId="0" applyFont="1" applyFill="1" applyBorder="1" applyAlignment="1">
      <alignment horizontal="center" vertical="center" shrinkToFit="1"/>
    </xf>
    <xf numFmtId="0" fontId="30" fillId="30" borderId="36" xfId="0" applyFont="1" applyFill="1" applyBorder="1" applyAlignment="1">
      <alignment horizontal="center" vertical="center" shrinkToFit="1"/>
    </xf>
    <xf numFmtId="0" fontId="30" fillId="30" borderId="15" xfId="0" applyFont="1" applyFill="1" applyBorder="1" applyAlignment="1">
      <alignment horizontal="left" vertical="center" shrinkToFit="1"/>
    </xf>
    <xf numFmtId="0" fontId="30" fillId="30" borderId="16" xfId="0" applyFont="1" applyFill="1" applyBorder="1" applyAlignment="1">
      <alignment horizontal="left" vertical="center" shrinkToFit="1"/>
    </xf>
    <xf numFmtId="0" fontId="30" fillId="30" borderId="22" xfId="0" applyFont="1" applyFill="1" applyBorder="1" applyAlignment="1">
      <alignment horizontal="center" vertical="center"/>
    </xf>
    <xf numFmtId="0" fontId="30" fillId="30" borderId="35" xfId="0" applyFont="1" applyFill="1" applyBorder="1" applyAlignment="1">
      <alignment horizontal="left" vertical="center" shrinkToFit="1"/>
    </xf>
    <xf numFmtId="0" fontId="30" fillId="30" borderId="37" xfId="0" applyFont="1" applyFill="1" applyBorder="1" applyAlignment="1">
      <alignment horizontal="center" vertical="center"/>
    </xf>
    <xf numFmtId="0" fontId="30" fillId="30" borderId="38" xfId="0" applyFont="1" applyFill="1" applyBorder="1" applyAlignment="1">
      <alignment horizontal="center" vertical="center"/>
    </xf>
    <xf numFmtId="0" fontId="30" fillId="30" borderId="38" xfId="0" applyFont="1" applyFill="1" applyBorder="1" applyAlignment="1">
      <alignment vertical="center" shrinkToFit="1"/>
    </xf>
    <xf numFmtId="0" fontId="30" fillId="30" borderId="40" xfId="0" applyFont="1" applyFill="1" applyBorder="1" applyAlignment="1">
      <alignment horizontal="left" vertical="center" shrinkToFit="1"/>
    </xf>
    <xf numFmtId="0" fontId="30" fillId="30" borderId="0" xfId="0" applyFont="1" applyFill="1" applyBorder="1" applyAlignment="1">
      <alignment horizontal="left" vertical="center" shrinkToFit="1"/>
    </xf>
    <xf numFmtId="0" fontId="30" fillId="30" borderId="41" xfId="0" applyFont="1" applyFill="1" applyBorder="1" applyAlignment="1">
      <alignment horizontal="center" vertical="center" shrinkToFit="1"/>
    </xf>
    <xf numFmtId="0" fontId="30" fillId="30" borderId="43" xfId="0" applyFont="1" applyFill="1" applyBorder="1" applyAlignment="1">
      <alignment horizontal="left" vertical="center" shrinkToFit="1"/>
    </xf>
    <xf numFmtId="0" fontId="30" fillId="30" borderId="22" xfId="0" applyFont="1" applyFill="1" applyBorder="1" applyAlignment="1">
      <alignment horizontal="left" vertical="center" shrinkToFit="1"/>
    </xf>
    <xf numFmtId="0" fontId="30" fillId="30" borderId="38" xfId="0" applyFont="1" applyFill="1" applyBorder="1" applyAlignment="1">
      <alignment horizontal="left" vertical="center" shrinkToFit="1"/>
    </xf>
    <xf numFmtId="0" fontId="21" fillId="30" borderId="0" xfId="0" applyFont="1" applyFill="1" applyAlignment="1">
      <alignment horizontal="left" vertical="center"/>
    </xf>
    <xf numFmtId="0" fontId="30" fillId="30" borderId="51" xfId="0" applyFont="1" applyFill="1" applyBorder="1" applyAlignment="1">
      <alignment horizontal="center" vertical="center" shrinkToFit="1"/>
    </xf>
    <xf numFmtId="0" fontId="30" fillId="30" borderId="45" xfId="0" applyFont="1" applyFill="1" applyBorder="1" applyAlignment="1">
      <alignment horizontal="center" vertical="center"/>
    </xf>
    <xf numFmtId="0" fontId="30" fillId="30" borderId="47" xfId="0" applyFont="1" applyFill="1" applyBorder="1" applyAlignment="1">
      <alignment horizontal="center" vertical="center"/>
    </xf>
    <xf numFmtId="0" fontId="30" fillId="30" borderId="48" xfId="0" applyFont="1" applyFill="1" applyBorder="1" applyAlignment="1">
      <alignment horizontal="center" vertical="center"/>
    </xf>
    <xf numFmtId="0" fontId="30" fillId="30" borderId="49" xfId="0" applyFont="1" applyFill="1" applyBorder="1" applyAlignment="1">
      <alignment horizontal="center" vertical="center"/>
    </xf>
    <xf numFmtId="0" fontId="30" fillId="30" borderId="14" xfId="0" applyFont="1" applyFill="1" applyBorder="1" applyAlignment="1">
      <alignment horizontal="center" vertical="center"/>
    </xf>
    <xf numFmtId="0" fontId="30" fillId="30" borderId="50" xfId="0" applyFont="1" applyFill="1" applyBorder="1" applyAlignment="1">
      <alignment horizontal="center" vertical="center"/>
    </xf>
    <xf numFmtId="0" fontId="1" fillId="30" borderId="0" xfId="47" applyFill="1" applyAlignment="1">
      <alignment vertical="center" shrinkToFit="1"/>
    </xf>
    <xf numFmtId="49" fontId="39" fillId="30" borderId="0" xfId="47" applyNumberFormat="1" applyFont="1" applyFill="1" applyAlignment="1">
      <alignment vertical="center" shrinkToFit="1"/>
    </xf>
    <xf numFmtId="49" fontId="39" fillId="30" borderId="0" xfId="47" applyNumberFormat="1" applyFont="1" applyFill="1" applyAlignment="1">
      <alignment horizontal="right" vertical="center" shrinkToFit="1"/>
    </xf>
    <xf numFmtId="49" fontId="39" fillId="30" borderId="0" xfId="47" applyNumberFormat="1" applyFont="1" applyFill="1" applyAlignment="1">
      <alignment horizontal="left" vertical="center" shrinkToFit="1"/>
    </xf>
    <xf numFmtId="49" fontId="1" fillId="30" borderId="0" xfId="47" applyNumberFormat="1" applyFill="1" applyAlignment="1">
      <alignment vertical="center" shrinkToFit="1"/>
    </xf>
    <xf numFmtId="0" fontId="41" fillId="30" borderId="0" xfId="47" applyFont="1" applyFill="1" applyAlignment="1">
      <alignment vertical="center" shrinkToFit="1"/>
    </xf>
    <xf numFmtId="49" fontId="42" fillId="30" borderId="21" xfId="47" applyNumberFormat="1" applyFont="1" applyFill="1" applyBorder="1" applyAlignment="1">
      <alignment vertical="center" shrinkToFit="1"/>
    </xf>
    <xf numFmtId="49" fontId="42" fillId="30" borderId="21" xfId="47" applyNumberFormat="1" applyFont="1" applyFill="1" applyBorder="1" applyAlignment="1">
      <alignment horizontal="center" vertical="center" shrinkToFit="1"/>
    </xf>
    <xf numFmtId="49" fontId="41" fillId="30" borderId="0" xfId="47" applyNumberFormat="1" applyFont="1" applyFill="1" applyAlignment="1">
      <alignment vertical="center" shrinkToFit="1"/>
    </xf>
    <xf numFmtId="0" fontId="41" fillId="30" borderId="0" xfId="47" applyFont="1" applyFill="1">
      <alignment vertical="center"/>
    </xf>
    <xf numFmtId="49" fontId="39" fillId="30" borderId="21" xfId="47" applyNumberFormat="1" applyFont="1" applyFill="1" applyBorder="1" applyAlignment="1">
      <alignment vertical="center" shrinkToFit="1"/>
    </xf>
    <xf numFmtId="49" fontId="39" fillId="30" borderId="30" xfId="47" applyNumberFormat="1" applyFont="1" applyFill="1" applyBorder="1" applyAlignment="1">
      <alignment horizontal="right" vertical="center" shrinkToFit="1"/>
    </xf>
    <xf numFmtId="49" fontId="39" fillId="30" borderId="18" xfId="47" applyNumberFormat="1" applyFont="1" applyFill="1" applyBorder="1" applyAlignment="1">
      <alignment horizontal="left" vertical="center" shrinkToFit="1"/>
    </xf>
    <xf numFmtId="49" fontId="39" fillId="30" borderId="21" xfId="47" applyNumberFormat="1" applyFont="1" applyFill="1" applyBorder="1" applyAlignment="1">
      <alignment horizontal="left" vertical="center" shrinkToFit="1"/>
    </xf>
    <xf numFmtId="49" fontId="43" fillId="30" borderId="21" xfId="48" applyNumberFormat="1" applyFont="1" applyFill="1" applyBorder="1" applyAlignment="1">
      <alignment horizontal="center" vertical="center" shrinkToFit="1"/>
    </xf>
    <xf numFmtId="49" fontId="39" fillId="30" borderId="21" xfId="47" applyNumberFormat="1" applyFont="1" applyFill="1" applyBorder="1" applyAlignment="1">
      <alignment horizontal="center" vertical="center" shrinkToFit="1"/>
    </xf>
    <xf numFmtId="49" fontId="39" fillId="30" borderId="0" xfId="47" applyNumberFormat="1" applyFont="1" applyFill="1" applyAlignment="1">
      <alignment horizontal="center" vertical="center" shrinkToFit="1"/>
    </xf>
    <xf numFmtId="0" fontId="41" fillId="30" borderId="21" xfId="47" applyFont="1" applyFill="1" applyBorder="1" applyAlignment="1">
      <alignment horizontal="center" vertical="center" shrinkToFit="1"/>
    </xf>
    <xf numFmtId="0" fontId="41" fillId="30" borderId="21" xfId="47" applyFont="1" applyFill="1" applyBorder="1" applyAlignment="1">
      <alignment horizontal="center" vertical="center"/>
    </xf>
    <xf numFmtId="49" fontId="41" fillId="30" borderId="21" xfId="47" applyNumberFormat="1" applyFont="1" applyFill="1" applyBorder="1" applyAlignment="1">
      <alignment horizontal="center" vertical="center"/>
    </xf>
    <xf numFmtId="49" fontId="1" fillId="0" borderId="0" xfId="47" applyNumberFormat="1" applyFill="1" applyBorder="1" applyAlignment="1">
      <alignment horizontal="center" vertical="center" shrinkToFit="1"/>
    </xf>
    <xf numFmtId="49" fontId="1" fillId="0" borderId="0" xfId="47" applyNumberFormat="1" applyFill="1" applyBorder="1" applyAlignment="1">
      <alignment horizontal="center" vertical="center"/>
    </xf>
    <xf numFmtId="0" fontId="41" fillId="0" borderId="0" xfId="47" applyFont="1" applyFill="1" applyBorder="1" applyAlignment="1">
      <alignment horizontal="center" vertical="center"/>
    </xf>
    <xf numFmtId="49" fontId="41" fillId="0" borderId="0" xfId="47" applyNumberFormat="1" applyFont="1" applyFill="1" applyBorder="1" applyAlignment="1">
      <alignment horizontal="center" vertical="center" shrinkToFit="1"/>
    </xf>
    <xf numFmtId="49" fontId="39" fillId="0" borderId="0" xfId="47" applyNumberFormat="1" applyFont="1" applyFill="1" applyBorder="1" applyAlignment="1">
      <alignment horizontal="center" vertical="center" shrinkToFit="1"/>
    </xf>
    <xf numFmtId="0" fontId="45" fillId="0" borderId="0" xfId="49" applyFont="1" applyFill="1" applyBorder="1" applyAlignment="1">
      <alignment horizontal="center" vertical="center"/>
    </xf>
    <xf numFmtId="0" fontId="41" fillId="0" borderId="0" xfId="47" applyFont="1" applyFill="1" applyBorder="1">
      <alignment vertical="center"/>
    </xf>
    <xf numFmtId="49" fontId="41" fillId="0" borderId="0" xfId="47" applyNumberFormat="1" applyFont="1" applyFill="1" applyBorder="1" applyAlignment="1">
      <alignment horizontal="center" vertical="center"/>
    </xf>
    <xf numFmtId="49" fontId="1" fillId="0" borderId="0" xfId="47" applyNumberFormat="1" applyFill="1" applyAlignment="1">
      <alignment vertical="center" shrinkToFit="1"/>
    </xf>
    <xf numFmtId="49" fontId="1" fillId="0" borderId="0" xfId="47" applyNumberFormat="1" applyFill="1" applyBorder="1" applyAlignment="1">
      <alignment vertical="center" shrinkToFit="1"/>
    </xf>
    <xf numFmtId="0" fontId="1" fillId="0" borderId="0" xfId="47" applyFill="1" applyBorder="1" applyAlignment="1">
      <alignment horizontal="center" vertical="center"/>
    </xf>
    <xf numFmtId="49" fontId="40" fillId="0" borderId="0" xfId="47" applyNumberFormat="1" applyFont="1" applyFill="1" applyBorder="1" applyAlignment="1">
      <alignment horizontal="center" vertical="center"/>
    </xf>
    <xf numFmtId="0" fontId="40" fillId="0" borderId="0" xfId="47" applyFont="1" applyFill="1" applyBorder="1" applyAlignment="1">
      <alignment horizontal="center" vertical="center"/>
    </xf>
    <xf numFmtId="0" fontId="1" fillId="0" borderId="0" xfId="47" applyFill="1" applyBorder="1">
      <alignment vertical="center"/>
    </xf>
    <xf numFmtId="0" fontId="41" fillId="0" borderId="0" xfId="47" applyFont="1" applyFill="1">
      <alignment vertical="center"/>
    </xf>
    <xf numFmtId="49" fontId="41" fillId="0" borderId="0" xfId="47" applyNumberFormat="1" applyFont="1" applyFill="1" applyBorder="1" applyAlignment="1">
      <alignment vertical="center" shrinkToFit="1"/>
    </xf>
    <xf numFmtId="49" fontId="44" fillId="0" borderId="0" xfId="47" applyNumberFormat="1" applyFont="1" applyFill="1" applyBorder="1" applyAlignment="1">
      <alignment horizontal="center" vertical="center" shrinkToFit="1"/>
    </xf>
    <xf numFmtId="49" fontId="41" fillId="0" borderId="0" xfId="47" applyNumberFormat="1" applyFont="1" applyFill="1" applyAlignment="1">
      <alignment vertical="center" shrinkToFit="1"/>
    </xf>
    <xf numFmtId="49" fontId="39" fillId="0" borderId="0" xfId="47" applyNumberFormat="1" applyFont="1" applyFill="1" applyBorder="1" applyAlignment="1">
      <alignment vertical="center" shrinkToFit="1"/>
    </xf>
    <xf numFmtId="49" fontId="39" fillId="0" borderId="0" xfId="47" applyNumberFormat="1" applyFont="1" applyFill="1" applyBorder="1" applyAlignment="1">
      <alignment horizontal="right" vertical="center" shrinkToFit="1"/>
    </xf>
    <xf numFmtId="49" fontId="41" fillId="0" borderId="0" xfId="47" applyNumberFormat="1" applyFont="1" applyFill="1" applyBorder="1">
      <alignment vertical="center"/>
    </xf>
    <xf numFmtId="0" fontId="2" fillId="30" borderId="0" xfId="50" applyFill="1" applyAlignment="1">
      <alignment shrinkToFit="1"/>
    </xf>
    <xf numFmtId="0" fontId="2" fillId="30" borderId="0" xfId="50" applyFill="1" applyAlignment="1">
      <alignment horizontal="center" shrinkToFit="1"/>
    </xf>
    <xf numFmtId="49" fontId="35" fillId="30" borderId="0" xfId="45" applyNumberFormat="1" applyFont="1" applyFill="1" applyAlignment="1">
      <alignment horizontal="right" shrinkToFit="1"/>
    </xf>
    <xf numFmtId="0" fontId="34" fillId="30" borderId="0" xfId="45" applyNumberFormat="1" applyFont="1" applyFill="1" applyAlignment="1">
      <alignment horizontal="center" shrinkToFit="1"/>
    </xf>
    <xf numFmtId="0" fontId="24" fillId="30" borderId="32" xfId="49" applyNumberFormat="1" applyFont="1" applyFill="1" applyBorder="1" applyAlignment="1" applyProtection="1">
      <alignment horizontal="center" textRotation="60"/>
      <protection hidden="1"/>
    </xf>
    <xf numFmtId="0" fontId="24" fillId="30" borderId="0" xfId="49" applyNumberFormat="1" applyFont="1" applyFill="1" applyBorder="1" applyAlignment="1" applyProtection="1">
      <alignment horizontal="center" textRotation="60"/>
      <protection hidden="1"/>
    </xf>
    <xf numFmtId="0" fontId="24" fillId="30" borderId="11" xfId="49" applyNumberFormat="1" applyFont="1" applyFill="1" applyBorder="1" applyAlignment="1" applyProtection="1">
      <alignment horizontal="center" textRotation="60"/>
      <protection hidden="1"/>
    </xf>
    <xf numFmtId="0" fontId="24" fillId="30" borderId="44" xfId="49" applyNumberFormat="1" applyFont="1" applyFill="1" applyBorder="1" applyAlignment="1" applyProtection="1">
      <alignment horizontal="center" textRotation="60"/>
      <protection hidden="1"/>
    </xf>
    <xf numFmtId="0" fontId="24" fillId="30" borderId="0" xfId="49" applyNumberFormat="1" applyFont="1" applyFill="1" applyAlignment="1">
      <alignment horizontal="center"/>
    </xf>
    <xf numFmtId="0" fontId="24" fillId="30" borderId="10" xfId="49" applyNumberFormat="1" applyFont="1" applyFill="1" applyBorder="1" applyAlignment="1" applyProtection="1">
      <alignment horizontal="center" textRotation="60"/>
      <protection hidden="1"/>
    </xf>
    <xf numFmtId="0" fontId="24" fillId="30" borderId="60" xfId="49" applyNumberFormat="1" applyFont="1" applyFill="1" applyBorder="1" applyAlignment="1" applyProtection="1">
      <alignment horizontal="center" textRotation="60"/>
      <protection hidden="1"/>
    </xf>
    <xf numFmtId="0" fontId="24" fillId="30" borderId="67" xfId="49" applyNumberFormat="1" applyFont="1" applyFill="1" applyBorder="1" applyAlignment="1" applyProtection="1">
      <alignment horizontal="center" textRotation="60"/>
      <protection hidden="1"/>
    </xf>
    <xf numFmtId="0" fontId="24" fillId="30" borderId="11" xfId="49" applyNumberFormat="1" applyFont="1" applyFill="1" applyBorder="1" applyAlignment="1" applyProtection="1">
      <alignment horizontal="center" textRotation="60" shrinkToFit="1"/>
      <protection hidden="1"/>
    </xf>
    <xf numFmtId="0" fontId="2" fillId="30" borderId="0" xfId="50" applyNumberFormat="1" applyFill="1" applyAlignment="1">
      <alignment horizontal="center" vertical="center" shrinkToFit="1"/>
    </xf>
    <xf numFmtId="0" fontId="2" fillId="30" borderId="0" xfId="50" applyNumberFormat="1" applyFill="1" applyAlignment="1">
      <alignment horizontal="center"/>
    </xf>
    <xf numFmtId="49" fontId="2" fillId="30" borderId="0" xfId="50" applyNumberFormat="1" applyFill="1" applyAlignment="1"/>
    <xf numFmtId="0" fontId="32" fillId="30" borderId="0" xfId="50" applyFont="1" applyFill="1" applyAlignment="1">
      <alignment vertical="center" shrinkToFit="1"/>
    </xf>
    <xf numFmtId="0" fontId="32" fillId="30" borderId="0" xfId="50" applyFont="1" applyFill="1" applyAlignment="1">
      <alignment horizontal="center" vertical="center" shrinkToFit="1"/>
    </xf>
    <xf numFmtId="49" fontId="35" fillId="30" borderId="0" xfId="45" applyNumberFormat="1" applyFont="1" applyFill="1" applyAlignment="1">
      <alignment horizontal="right" vertical="center" shrinkToFit="1"/>
    </xf>
    <xf numFmtId="0" fontId="26" fillId="30" borderId="0" xfId="49" applyNumberFormat="1" applyFont="1" applyFill="1" applyBorder="1" applyAlignment="1" applyProtection="1">
      <alignment horizontal="center" vertical="center"/>
      <protection hidden="1"/>
    </xf>
    <xf numFmtId="0" fontId="26" fillId="30" borderId="21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54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70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71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24" xfId="49" applyNumberFormat="1" applyFont="1" applyFill="1" applyBorder="1" applyAlignment="1" applyProtection="1">
      <alignment horizontal="center" vertical="center"/>
      <protection hidden="1"/>
    </xf>
    <xf numFmtId="0" fontId="26" fillId="30" borderId="55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56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18" xfId="49" applyNumberFormat="1" applyFont="1" applyFill="1" applyBorder="1" applyAlignment="1" applyProtection="1">
      <alignment horizontal="center" vertical="center"/>
      <protection locked="0" hidden="1"/>
    </xf>
    <xf numFmtId="0" fontId="26" fillId="30" borderId="21" xfId="49" applyNumberFormat="1" applyFont="1" applyFill="1" applyBorder="1" applyAlignment="1" applyProtection="1">
      <alignment horizontal="center" vertical="center" shrinkToFit="1"/>
      <protection locked="0" hidden="1"/>
    </xf>
    <xf numFmtId="0" fontId="32" fillId="30" borderId="0" xfId="50" applyNumberFormat="1" applyFont="1" applyFill="1" applyAlignment="1">
      <alignment horizontal="center" vertical="center" shrinkToFit="1"/>
    </xf>
    <xf numFmtId="0" fontId="32" fillId="30" borderId="0" xfId="50" applyNumberFormat="1" applyFont="1" applyFill="1" applyAlignment="1">
      <alignment horizontal="center"/>
    </xf>
    <xf numFmtId="49" fontId="32" fillId="30" borderId="0" xfId="50" applyNumberFormat="1" applyFont="1" applyFill="1"/>
    <xf numFmtId="0" fontId="2" fillId="30" borderId="0" xfId="50" applyFont="1" applyFill="1" applyAlignment="1">
      <alignment shrinkToFit="1"/>
    </xf>
    <xf numFmtId="0" fontId="2" fillId="30" borderId="0" xfId="50" applyFont="1" applyFill="1" applyAlignment="1">
      <alignment horizontal="center" shrinkToFit="1"/>
    </xf>
    <xf numFmtId="49" fontId="2" fillId="30" borderId="0" xfId="51" applyNumberFormat="1" applyFont="1" applyFill="1" applyBorder="1" applyAlignment="1">
      <alignment horizontal="right" shrinkToFit="1"/>
    </xf>
    <xf numFmtId="0" fontId="2" fillId="30" borderId="0" xfId="51" applyNumberFormat="1" applyFont="1" applyFill="1" applyBorder="1" applyAlignment="1">
      <alignment horizontal="center" vertical="center" shrinkToFit="1"/>
    </xf>
    <xf numFmtId="0" fontId="2" fillId="30" borderId="0" xfId="50" applyNumberFormat="1" applyFont="1" applyFill="1" applyAlignment="1">
      <alignment horizontal="center" vertical="center" shrinkToFit="1"/>
    </xf>
    <xf numFmtId="0" fontId="2" fillId="30" borderId="0" xfId="50" applyNumberFormat="1" applyFont="1" applyFill="1" applyAlignment="1">
      <alignment horizontal="center" shrinkToFit="1"/>
    </xf>
    <xf numFmtId="49" fontId="2" fillId="30" borderId="0" xfId="50" applyNumberFormat="1" applyFont="1" applyFill="1" applyAlignment="1">
      <alignment shrinkToFit="1"/>
    </xf>
    <xf numFmtId="0" fontId="28" fillId="30" borderId="0" xfId="50" applyFont="1" applyFill="1" applyAlignment="1">
      <alignment vertical="center" shrinkToFit="1"/>
    </xf>
    <xf numFmtId="0" fontId="28" fillId="30" borderId="0" xfId="50" applyFont="1" applyFill="1" applyAlignment="1">
      <alignment horizontal="center" vertical="center" shrinkToFit="1"/>
    </xf>
    <xf numFmtId="49" fontId="28" fillId="30" borderId="21" xfId="52" applyNumberFormat="1" applyFont="1" applyFill="1" applyBorder="1" applyAlignment="1">
      <alignment horizontal="right" vertical="center" shrinkToFit="1"/>
    </xf>
    <xf numFmtId="0" fontId="33" fillId="30" borderId="21" xfId="51" applyNumberFormat="1" applyFont="1" applyFill="1" applyBorder="1" applyAlignment="1">
      <alignment horizontal="center" vertical="center" shrinkToFit="1"/>
    </xf>
    <xf numFmtId="0" fontId="28" fillId="30" borderId="21" xfId="50" applyNumberFormat="1" applyFont="1" applyFill="1" applyBorder="1" applyAlignment="1">
      <alignment horizontal="center" vertical="center"/>
    </xf>
    <xf numFmtId="0" fontId="28" fillId="30" borderId="21" xfId="50" applyNumberFormat="1" applyFont="1" applyFill="1" applyBorder="1" applyAlignment="1">
      <alignment horizontal="center" vertical="center" shrinkToFit="1"/>
    </xf>
    <xf numFmtId="0" fontId="28" fillId="30" borderId="0" xfId="50" applyNumberFormat="1" applyFont="1" applyFill="1" applyAlignment="1">
      <alignment horizontal="center"/>
    </xf>
    <xf numFmtId="0" fontId="28" fillId="30" borderId="0" xfId="50" applyNumberFormat="1" applyFont="1" applyFill="1" applyBorder="1" applyAlignment="1">
      <alignment horizontal="center"/>
    </xf>
    <xf numFmtId="49" fontId="28" fillId="30" borderId="0" xfId="50" applyNumberFormat="1" applyFont="1" applyFill="1"/>
    <xf numFmtId="0" fontId="28" fillId="30" borderId="0" xfId="50" applyFont="1" applyFill="1"/>
    <xf numFmtId="0" fontId="28" fillId="30" borderId="21" xfId="50" applyFont="1" applyFill="1" applyBorder="1" applyAlignment="1">
      <alignment horizontal="center" vertical="center"/>
    </xf>
    <xf numFmtId="49" fontId="28" fillId="30" borderId="21" xfId="45" applyNumberFormat="1" applyFont="1" applyFill="1" applyBorder="1" applyAlignment="1">
      <alignment horizontal="right" vertical="center" shrinkToFit="1"/>
    </xf>
    <xf numFmtId="0" fontId="2" fillId="30" borderId="0" xfId="50" applyFill="1" applyAlignment="1">
      <alignment vertical="center" shrinkToFit="1"/>
    </xf>
    <xf numFmtId="0" fontId="2" fillId="30" borderId="0" xfId="50" applyFill="1" applyAlignment="1">
      <alignment horizontal="center" vertical="center" shrinkToFit="1"/>
    </xf>
    <xf numFmtId="0" fontId="34" fillId="30" borderId="0" xfId="45" applyNumberFormat="1" applyFont="1" applyFill="1" applyAlignment="1">
      <alignment horizontal="center" vertical="center" shrinkToFit="1"/>
    </xf>
    <xf numFmtId="0" fontId="2" fillId="30" borderId="0" xfId="50" applyNumberFormat="1" applyFill="1" applyAlignment="1">
      <alignment horizontal="center" vertical="center"/>
    </xf>
    <xf numFmtId="49" fontId="2" fillId="30" borderId="0" xfId="50" applyNumberFormat="1" applyFill="1"/>
    <xf numFmtId="0" fontId="66" fillId="28" borderId="30" xfId="49" applyNumberFormat="1" applyFont="1" applyFill="1" applyBorder="1" applyAlignment="1" applyProtection="1">
      <alignment horizontal="center" vertical="center"/>
      <protection locked="0"/>
    </xf>
    <xf numFmtId="0" fontId="66" fillId="28" borderId="17" xfId="49" applyNumberFormat="1" applyFont="1" applyFill="1" applyBorder="1" applyAlignment="1" applyProtection="1">
      <alignment horizontal="center" vertical="center"/>
      <protection locked="0"/>
    </xf>
    <xf numFmtId="0" fontId="66" fillId="28" borderId="18" xfId="49" applyNumberFormat="1" applyFont="1" applyFill="1" applyBorder="1" applyAlignment="1" applyProtection="1">
      <alignment horizontal="center" vertical="center"/>
      <protection locked="0"/>
    </xf>
    <xf numFmtId="0" fontId="66" fillId="28" borderId="21" xfId="49" applyFont="1" applyFill="1" applyBorder="1" applyAlignment="1" applyProtection="1">
      <alignment horizontal="center" vertical="center"/>
      <protection locked="0"/>
    </xf>
    <xf numFmtId="0" fontId="49" fillId="27" borderId="0" xfId="49" applyNumberFormat="1" applyFont="1" applyFill="1" applyAlignment="1" applyProtection="1">
      <alignment horizontal="left" vertical="center" shrinkToFit="1"/>
      <protection hidden="1"/>
    </xf>
    <xf numFmtId="0" fontId="66" fillId="27" borderId="0" xfId="49" applyFont="1" applyFill="1" applyBorder="1" applyAlignment="1" applyProtection="1">
      <alignment horizontal="right" vertical="center"/>
      <protection hidden="1"/>
    </xf>
    <xf numFmtId="0" fontId="66" fillId="27" borderId="25" xfId="49" applyFont="1" applyFill="1" applyBorder="1" applyAlignment="1" applyProtection="1">
      <alignment horizontal="right" vertical="center"/>
      <protection hidden="1"/>
    </xf>
    <xf numFmtId="0" fontId="74" fillId="27" borderId="0" xfId="49" applyFont="1" applyFill="1" applyBorder="1" applyAlignment="1" applyProtection="1">
      <alignment horizontal="center" vertical="center"/>
      <protection hidden="1"/>
    </xf>
    <xf numFmtId="0" fontId="66" fillId="27" borderId="79" xfId="49" applyNumberFormat="1" applyFont="1" applyFill="1" applyBorder="1" applyAlignment="1" applyProtection="1">
      <alignment horizontal="right" vertical="center"/>
      <protection hidden="1"/>
    </xf>
    <xf numFmtId="0" fontId="66" fillId="27" borderId="76" xfId="49" applyNumberFormat="1" applyFont="1" applyFill="1" applyBorder="1" applyAlignment="1" applyProtection="1">
      <alignment horizontal="right" vertical="center"/>
      <protection hidden="1"/>
    </xf>
    <xf numFmtId="0" fontId="66" fillId="28" borderId="76" xfId="49" applyNumberFormat="1" applyFont="1" applyFill="1" applyBorder="1" applyAlignment="1" applyProtection="1">
      <alignment horizontal="left" vertical="center"/>
      <protection locked="0"/>
    </xf>
    <xf numFmtId="0" fontId="66" fillId="28" borderId="77" xfId="49" applyNumberFormat="1" applyFont="1" applyFill="1" applyBorder="1" applyAlignment="1" applyProtection="1">
      <alignment horizontal="left" vertical="center"/>
      <protection locked="0"/>
    </xf>
    <xf numFmtId="0" fontId="66" fillId="27" borderId="30" xfId="49" applyNumberFormat="1" applyFont="1" applyFill="1" applyBorder="1" applyAlignment="1" applyProtection="1">
      <alignment horizontal="right" vertical="center"/>
      <protection hidden="1"/>
    </xf>
    <xf numFmtId="0" fontId="66" fillId="27" borderId="17" xfId="49" applyNumberFormat="1" applyFont="1" applyFill="1" applyBorder="1" applyAlignment="1" applyProtection="1">
      <alignment horizontal="right" vertical="center"/>
      <protection hidden="1"/>
    </xf>
    <xf numFmtId="0" fontId="27" fillId="27" borderId="23" xfId="49" applyFont="1" applyFill="1" applyBorder="1" applyAlignment="1" applyProtection="1">
      <alignment horizontal="center" vertical="center" shrinkToFit="1"/>
      <protection hidden="1"/>
    </xf>
    <xf numFmtId="0" fontId="27" fillId="27" borderId="0" xfId="49" applyFont="1" applyFill="1" applyBorder="1" applyAlignment="1" applyProtection="1">
      <alignment horizontal="center" vertical="center" shrinkToFit="1"/>
      <protection hidden="1"/>
    </xf>
    <xf numFmtId="0" fontId="66" fillId="27" borderId="17" xfId="49" applyNumberFormat="1" applyFont="1" applyFill="1" applyBorder="1" applyAlignment="1" applyProtection="1">
      <alignment horizontal="center" vertical="center"/>
      <protection locked="0"/>
    </xf>
    <xf numFmtId="0" fontId="66" fillId="27" borderId="18" xfId="49" applyNumberFormat="1" applyFont="1" applyFill="1" applyBorder="1" applyAlignment="1" applyProtection="1">
      <alignment horizontal="center" vertical="center"/>
      <protection locked="0"/>
    </xf>
    <xf numFmtId="0" fontId="66" fillId="27" borderId="0" xfId="49" applyNumberFormat="1" applyFont="1" applyFill="1" applyBorder="1" applyAlignment="1" applyProtection="1">
      <alignment horizontal="right" vertical="center"/>
      <protection hidden="1"/>
    </xf>
    <xf numFmtId="0" fontId="66" fillId="27" borderId="21" xfId="49" applyFont="1" applyFill="1" applyBorder="1" applyAlignment="1" applyProtection="1">
      <alignment horizontal="center" vertical="center"/>
      <protection locked="0"/>
    </xf>
    <xf numFmtId="49" fontId="66" fillId="27" borderId="0" xfId="49" applyNumberFormat="1" applyFont="1" applyFill="1" applyBorder="1" applyAlignment="1" applyProtection="1">
      <alignment horizontal="right" vertical="center"/>
      <protection hidden="1"/>
    </xf>
    <xf numFmtId="49" fontId="66" fillId="28" borderId="21" xfId="49" applyNumberFormat="1" applyFont="1" applyFill="1" applyBorder="1" applyAlignment="1" applyProtection="1">
      <alignment horizontal="center" vertical="center"/>
      <protection locked="0"/>
    </xf>
    <xf numFmtId="0" fontId="26" fillId="27" borderId="0" xfId="49" applyFont="1" applyFill="1" applyBorder="1" applyAlignment="1" applyProtection="1">
      <alignment horizontal="right" vertical="center" shrinkToFit="1"/>
      <protection hidden="1"/>
    </xf>
    <xf numFmtId="0" fontId="27" fillId="27" borderId="0" xfId="49" applyFont="1" applyFill="1" applyBorder="1" applyAlignment="1" applyProtection="1">
      <alignment horizontal="center" vertical="center"/>
      <protection hidden="1"/>
    </xf>
    <xf numFmtId="0" fontId="27" fillId="27" borderId="0" xfId="49" applyFont="1" applyFill="1" applyAlignment="1" applyProtection="1">
      <alignment horizontal="center" vertical="center"/>
      <protection hidden="1"/>
    </xf>
    <xf numFmtId="49" fontId="75" fillId="27" borderId="61" xfId="49" applyNumberFormat="1" applyFont="1" applyFill="1" applyBorder="1" applyAlignment="1" applyProtection="1">
      <alignment horizontal="center" vertical="center" shrinkToFit="1"/>
      <protection hidden="1"/>
    </xf>
    <xf numFmtId="49" fontId="75" fillId="27" borderId="10" xfId="49" applyNumberFormat="1" applyFont="1" applyFill="1" applyBorder="1" applyAlignment="1" applyProtection="1">
      <alignment horizontal="center" vertical="center" shrinkToFit="1"/>
      <protection hidden="1"/>
    </xf>
    <xf numFmtId="49" fontId="75" fillId="27" borderId="12" xfId="49" applyNumberFormat="1" applyFont="1" applyFill="1" applyBorder="1" applyAlignment="1" applyProtection="1">
      <alignment horizontal="center" vertical="center" shrinkToFit="1"/>
      <protection hidden="1"/>
    </xf>
    <xf numFmtId="0" fontId="66" fillId="28" borderId="21" xfId="49" applyNumberFormat="1" applyFont="1" applyFill="1" applyBorder="1" applyAlignment="1" applyProtection="1">
      <alignment horizontal="right" vertical="center"/>
      <protection locked="0"/>
    </xf>
    <xf numFmtId="0" fontId="66" fillId="28" borderId="21" xfId="49" applyNumberFormat="1" applyFont="1" applyFill="1" applyBorder="1" applyAlignment="1" applyProtection="1">
      <alignment horizontal="center" vertical="center"/>
      <protection locked="0"/>
    </xf>
    <xf numFmtId="49" fontId="76" fillId="27" borderId="23" xfId="49" applyNumberFormat="1" applyFont="1" applyFill="1" applyBorder="1" applyAlignment="1" applyProtection="1">
      <alignment horizontal="right" vertical="center"/>
      <protection hidden="1"/>
    </xf>
    <xf numFmtId="49" fontId="76" fillId="27" borderId="0" xfId="49" applyNumberFormat="1" applyFont="1" applyFill="1" applyBorder="1" applyAlignment="1" applyProtection="1">
      <alignment horizontal="right" vertical="center"/>
      <protection hidden="1"/>
    </xf>
    <xf numFmtId="0" fontId="49" fillId="26" borderId="0" xfId="49" applyFont="1" applyFill="1" applyBorder="1" applyAlignment="1" applyProtection="1">
      <alignment horizontal="center" vertical="center" shrinkToFit="1"/>
      <protection hidden="1"/>
    </xf>
    <xf numFmtId="0" fontId="67" fillId="27" borderId="0" xfId="49" applyNumberFormat="1" applyFont="1" applyFill="1" applyBorder="1" applyAlignment="1" applyProtection="1">
      <alignment horizontal="left"/>
      <protection hidden="1"/>
    </xf>
    <xf numFmtId="0" fontId="67" fillId="27" borderId="13" xfId="49" applyNumberFormat="1" applyFont="1" applyFill="1" applyBorder="1" applyAlignment="1" applyProtection="1">
      <alignment horizontal="left"/>
      <protection hidden="1"/>
    </xf>
    <xf numFmtId="0" fontId="67" fillId="27" borderId="0" xfId="49" applyNumberFormat="1" applyFont="1" applyFill="1" applyBorder="1" applyAlignment="1" applyProtection="1">
      <alignment horizontal="left" vertical="top"/>
      <protection hidden="1"/>
    </xf>
    <xf numFmtId="0" fontId="67" fillId="27" borderId="13" xfId="49" applyNumberFormat="1" applyFont="1" applyFill="1" applyBorder="1" applyAlignment="1" applyProtection="1">
      <alignment horizontal="left" vertical="top"/>
      <protection hidden="1"/>
    </xf>
    <xf numFmtId="0" fontId="66" fillId="27" borderId="78" xfId="49" applyNumberFormat="1" applyFont="1" applyFill="1" applyBorder="1" applyAlignment="1" applyProtection="1">
      <alignment horizontal="right" vertical="center"/>
      <protection hidden="1"/>
    </xf>
    <xf numFmtId="0" fontId="66" fillId="27" borderId="73" xfId="49" applyNumberFormat="1" applyFont="1" applyFill="1" applyBorder="1" applyAlignment="1" applyProtection="1">
      <alignment horizontal="right" vertical="center"/>
      <protection hidden="1"/>
    </xf>
    <xf numFmtId="0" fontId="66" fillId="28" borderId="73" xfId="49" applyNumberFormat="1" applyFont="1" applyFill="1" applyBorder="1" applyAlignment="1" applyProtection="1">
      <alignment horizontal="left" vertical="center"/>
      <protection locked="0"/>
    </xf>
    <xf numFmtId="0" fontId="66" fillId="28" borderId="74" xfId="49" applyNumberFormat="1" applyFont="1" applyFill="1" applyBorder="1" applyAlignment="1" applyProtection="1">
      <alignment horizontal="left" vertical="center"/>
      <protection locked="0"/>
    </xf>
    <xf numFmtId="0" fontId="66" fillId="27" borderId="72" xfId="49" applyNumberFormat="1" applyFont="1" applyFill="1" applyBorder="1" applyAlignment="1" applyProtection="1">
      <alignment horizontal="right" vertical="center"/>
      <protection hidden="1"/>
    </xf>
    <xf numFmtId="0" fontId="66" fillId="27" borderId="75" xfId="49" applyNumberFormat="1" applyFont="1" applyFill="1" applyBorder="1" applyAlignment="1" applyProtection="1">
      <alignment horizontal="right" vertical="center"/>
      <protection hidden="1"/>
    </xf>
    <xf numFmtId="0" fontId="47" fillId="26" borderId="62" xfId="49" applyFont="1" applyFill="1" applyBorder="1" applyAlignment="1" applyProtection="1">
      <alignment horizontal="center" vertical="center" shrinkToFit="1"/>
      <protection hidden="1"/>
    </xf>
    <xf numFmtId="0" fontId="47" fillId="26" borderId="63" xfId="49" applyFont="1" applyFill="1" applyBorder="1" applyAlignment="1" applyProtection="1">
      <alignment horizontal="center" vertical="center" shrinkToFit="1"/>
      <protection hidden="1"/>
    </xf>
    <xf numFmtId="0" fontId="47" fillId="26" borderId="64" xfId="49" applyFont="1" applyFill="1" applyBorder="1" applyAlignment="1" applyProtection="1">
      <alignment horizontal="center" vertical="center" shrinkToFit="1"/>
      <protection hidden="1"/>
    </xf>
    <xf numFmtId="0" fontId="47" fillId="27" borderId="63" xfId="49" applyFont="1" applyFill="1" applyBorder="1" applyAlignment="1" applyProtection="1">
      <alignment horizontal="center" vertical="center" shrinkToFit="1"/>
      <protection hidden="1"/>
    </xf>
    <xf numFmtId="0" fontId="49" fillId="27" borderId="0" xfId="49" applyNumberFormat="1" applyFont="1" applyFill="1" applyAlignment="1" applyProtection="1">
      <alignment horizontal="left" vertical="center"/>
      <protection hidden="1"/>
    </xf>
    <xf numFmtId="0" fontId="81" fillId="27" borderId="57" xfId="49" applyFont="1" applyFill="1" applyBorder="1" applyAlignment="1" applyProtection="1">
      <alignment horizontal="center" vertical="center" shrinkToFit="1"/>
      <protection hidden="1"/>
    </xf>
    <xf numFmtId="0" fontId="48" fillId="27" borderId="0" xfId="49" applyNumberFormat="1" applyFont="1" applyFill="1" applyAlignment="1" applyProtection="1">
      <alignment horizontal="center" vertical="center"/>
      <protection hidden="1"/>
    </xf>
    <xf numFmtId="0" fontId="58" fillId="27" borderId="26" xfId="49" applyNumberFormat="1" applyFont="1" applyFill="1" applyBorder="1" applyAlignment="1" applyProtection="1">
      <alignment horizontal="center" vertical="center" shrinkToFit="1"/>
      <protection hidden="1"/>
    </xf>
    <xf numFmtId="0" fontId="58" fillId="27" borderId="0" xfId="49" applyNumberFormat="1" applyFont="1" applyFill="1" applyBorder="1" applyAlignment="1" applyProtection="1">
      <alignment horizontal="center" vertical="center" shrinkToFit="1"/>
      <protection hidden="1"/>
    </xf>
    <xf numFmtId="0" fontId="59" fillId="27" borderId="0" xfId="49" applyFont="1" applyFill="1" applyBorder="1" applyAlignment="1" applyProtection="1">
      <alignment horizontal="center" vertical="center" shrinkToFit="1"/>
      <protection hidden="1"/>
    </xf>
    <xf numFmtId="0" fontId="63" fillId="28" borderId="30" xfId="49" applyNumberFormat="1" applyFont="1" applyFill="1" applyBorder="1" applyAlignment="1" applyProtection="1">
      <alignment horizontal="right" vertical="center"/>
      <protection locked="0"/>
    </xf>
    <xf numFmtId="0" fontId="63" fillId="28" borderId="17" xfId="49" applyNumberFormat="1" applyFont="1" applyFill="1" applyBorder="1" applyAlignment="1" applyProtection="1">
      <alignment horizontal="right" vertical="center"/>
      <protection locked="0"/>
    </xf>
    <xf numFmtId="0" fontId="63" fillId="28" borderId="18" xfId="49" applyNumberFormat="1" applyFont="1" applyFill="1" applyBorder="1" applyAlignment="1" applyProtection="1">
      <alignment horizontal="right" vertical="center"/>
      <protection locked="0"/>
    </xf>
    <xf numFmtId="0" fontId="49" fillId="27" borderId="0" xfId="49" applyNumberFormat="1" applyFont="1" applyFill="1" applyBorder="1" applyAlignment="1" applyProtection="1">
      <alignment horizontal="right" vertical="center"/>
      <protection hidden="1"/>
    </xf>
    <xf numFmtId="0" fontId="49" fillId="27" borderId="21" xfId="49" applyFont="1" applyFill="1" applyBorder="1" applyAlignment="1" applyProtection="1">
      <alignment horizontal="center" vertical="center"/>
      <protection locked="0"/>
    </xf>
    <xf numFmtId="49" fontId="49" fillId="27" borderId="0" xfId="49" applyNumberFormat="1" applyFont="1" applyFill="1" applyBorder="1" applyAlignment="1" applyProtection="1">
      <alignment horizontal="right" vertical="center"/>
      <protection hidden="1"/>
    </xf>
    <xf numFmtId="49" fontId="49" fillId="28" borderId="21" xfId="49" applyNumberFormat="1" applyFont="1" applyFill="1" applyBorder="1" applyAlignment="1" applyProtection="1">
      <alignment horizontal="center" vertical="center"/>
      <protection locked="0"/>
    </xf>
    <xf numFmtId="0" fontId="65" fillId="28" borderId="30" xfId="49" applyNumberFormat="1" applyFont="1" applyFill="1" applyBorder="1" applyAlignment="1" applyProtection="1">
      <alignment horizontal="center" vertical="center"/>
      <protection locked="0"/>
    </xf>
    <xf numFmtId="0" fontId="65" fillId="28" borderId="18" xfId="49" applyNumberFormat="1" applyFont="1" applyFill="1" applyBorder="1" applyAlignment="1" applyProtection="1">
      <alignment horizontal="center" vertical="center"/>
      <protection locked="0"/>
    </xf>
    <xf numFmtId="0" fontId="49" fillId="27" borderId="75" xfId="49" applyNumberFormat="1" applyFont="1" applyFill="1" applyBorder="1" applyAlignment="1" applyProtection="1">
      <alignment horizontal="right" vertical="center"/>
      <protection hidden="1"/>
    </xf>
    <xf numFmtId="0" fontId="49" fillId="27" borderId="76" xfId="49" applyNumberFormat="1" applyFont="1" applyFill="1" applyBorder="1" applyAlignment="1" applyProtection="1">
      <alignment horizontal="right" vertical="center"/>
      <protection hidden="1"/>
    </xf>
    <xf numFmtId="0" fontId="49" fillId="28" borderId="73" xfId="49" applyNumberFormat="1" applyFont="1" applyFill="1" applyBorder="1" applyAlignment="1" applyProtection="1">
      <alignment horizontal="left" vertical="center"/>
      <protection locked="0"/>
    </xf>
    <xf numFmtId="0" fontId="49" fillId="28" borderId="74" xfId="49" applyNumberFormat="1" applyFont="1" applyFill="1" applyBorder="1" applyAlignment="1" applyProtection="1">
      <alignment horizontal="left" vertical="center"/>
      <protection locked="0"/>
    </xf>
    <xf numFmtId="0" fontId="49" fillId="28" borderId="76" xfId="49" applyNumberFormat="1" applyFont="1" applyFill="1" applyBorder="1" applyAlignment="1" applyProtection="1">
      <alignment horizontal="left" vertical="center"/>
      <protection locked="0"/>
    </xf>
    <xf numFmtId="0" fontId="49" fillId="27" borderId="79" xfId="49" applyNumberFormat="1" applyFont="1" applyFill="1" applyBorder="1" applyAlignment="1" applyProtection="1">
      <alignment horizontal="right" vertical="center"/>
      <protection hidden="1"/>
    </xf>
    <xf numFmtId="0" fontId="49" fillId="27" borderId="78" xfId="49" applyNumberFormat="1" applyFont="1" applyFill="1" applyBorder="1" applyAlignment="1" applyProtection="1">
      <alignment horizontal="right" vertical="center"/>
      <protection hidden="1"/>
    </xf>
    <xf numFmtId="0" fontId="49" fillId="27" borderId="73" xfId="49" applyNumberFormat="1" applyFont="1" applyFill="1" applyBorder="1" applyAlignment="1" applyProtection="1">
      <alignment horizontal="right" vertical="center"/>
      <protection hidden="1"/>
    </xf>
    <xf numFmtId="0" fontId="61" fillId="27" borderId="0" xfId="49" applyNumberFormat="1" applyFont="1" applyFill="1" applyAlignment="1" applyProtection="1">
      <alignment horizontal="center" vertical="center"/>
      <protection hidden="1"/>
    </xf>
    <xf numFmtId="0" fontId="49" fillId="27" borderId="30" xfId="49" applyNumberFormat="1" applyFont="1" applyFill="1" applyBorder="1" applyAlignment="1" applyProtection="1">
      <alignment horizontal="right" vertical="center"/>
      <protection hidden="1"/>
    </xf>
    <xf numFmtId="0" fontId="49" fillId="27" borderId="17" xfId="49" applyNumberFormat="1" applyFont="1" applyFill="1" applyBorder="1" applyAlignment="1" applyProtection="1">
      <alignment horizontal="right" vertical="center"/>
      <protection hidden="1"/>
    </xf>
    <xf numFmtId="0" fontId="49" fillId="27" borderId="17" xfId="49" applyNumberFormat="1" applyFont="1" applyFill="1" applyBorder="1" applyAlignment="1" applyProtection="1">
      <alignment horizontal="center" vertical="center"/>
      <protection locked="0"/>
    </xf>
    <xf numFmtId="0" fontId="49" fillId="27" borderId="18" xfId="49" applyNumberFormat="1" applyFont="1" applyFill="1" applyBorder="1" applyAlignment="1" applyProtection="1">
      <alignment horizontal="center" vertical="center"/>
      <protection locked="0"/>
    </xf>
    <xf numFmtId="0" fontId="81" fillId="27" borderId="0" xfId="49" applyNumberFormat="1" applyFont="1" applyFill="1" applyBorder="1" applyAlignment="1" applyProtection="1">
      <alignment horizontal="left" vertical="top" wrapText="1"/>
      <protection hidden="1"/>
    </xf>
    <xf numFmtId="0" fontId="81" fillId="27" borderId="13" xfId="49" applyNumberFormat="1" applyFont="1" applyFill="1" applyBorder="1" applyAlignment="1" applyProtection="1">
      <alignment horizontal="left" vertical="top" wrapText="1"/>
      <protection hidden="1"/>
    </xf>
    <xf numFmtId="0" fontId="63" fillId="27" borderId="0" xfId="49" applyNumberFormat="1" applyFont="1" applyFill="1" applyAlignment="1" applyProtection="1">
      <alignment horizontal="center" vertical="center"/>
      <protection hidden="1"/>
    </xf>
    <xf numFmtId="0" fontId="81" fillId="27" borderId="0" xfId="49" applyNumberFormat="1" applyFont="1" applyFill="1" applyBorder="1" applyAlignment="1" applyProtection="1">
      <alignment horizontal="left" wrapText="1"/>
      <protection hidden="1"/>
    </xf>
    <xf numFmtId="0" fontId="81" fillId="27" borderId="13" xfId="49" applyNumberFormat="1" applyFont="1" applyFill="1" applyBorder="1" applyAlignment="1" applyProtection="1">
      <alignment horizontal="left" wrapText="1"/>
      <protection hidden="1"/>
    </xf>
    <xf numFmtId="0" fontId="49" fillId="28" borderId="77" xfId="49" applyNumberFormat="1" applyFont="1" applyFill="1" applyBorder="1" applyAlignment="1" applyProtection="1">
      <alignment horizontal="left" vertical="center"/>
      <protection locked="0"/>
    </xf>
    <xf numFmtId="49" fontId="22" fillId="27" borderId="23" xfId="49" applyNumberFormat="1" applyFont="1" applyFill="1" applyBorder="1" applyAlignment="1" applyProtection="1">
      <alignment horizontal="right" vertical="center"/>
      <protection hidden="1"/>
    </xf>
    <xf numFmtId="49" fontId="22" fillId="27" borderId="0" xfId="49" applyNumberFormat="1" applyFont="1" applyFill="1" applyBorder="1" applyAlignment="1" applyProtection="1">
      <alignment horizontal="right" vertical="center"/>
      <protection hidden="1"/>
    </xf>
    <xf numFmtId="0" fontId="81" fillId="27" borderId="0" xfId="49" applyFont="1" applyFill="1" applyBorder="1" applyAlignment="1" applyProtection="1">
      <alignment horizontal="right" vertical="center" shrinkToFit="1"/>
      <protection hidden="1"/>
    </xf>
    <xf numFmtId="49" fontId="61" fillId="27" borderId="61" xfId="49" applyNumberFormat="1" applyFont="1" applyFill="1" applyBorder="1" applyAlignment="1" applyProtection="1">
      <alignment horizontal="center" vertical="center" shrinkToFit="1"/>
      <protection hidden="1"/>
    </xf>
    <xf numFmtId="49" fontId="61" fillId="27" borderId="10" xfId="49" applyNumberFormat="1" applyFont="1" applyFill="1" applyBorder="1" applyAlignment="1" applyProtection="1">
      <alignment horizontal="center" vertical="center" shrinkToFit="1"/>
      <protection hidden="1"/>
    </xf>
    <xf numFmtId="49" fontId="61" fillId="27" borderId="12" xfId="49" applyNumberFormat="1" applyFont="1" applyFill="1" applyBorder="1" applyAlignment="1" applyProtection="1">
      <alignment horizontal="center" vertical="center" shrinkToFit="1"/>
      <protection hidden="1"/>
    </xf>
    <xf numFmtId="0" fontId="49" fillId="27" borderId="72" xfId="49" applyNumberFormat="1" applyFont="1" applyFill="1" applyBorder="1" applyAlignment="1" applyProtection="1">
      <alignment horizontal="right" vertical="center"/>
      <protection hidden="1"/>
    </xf>
    <xf numFmtId="0" fontId="26" fillId="0" borderId="36" xfId="44" applyFont="1" applyBorder="1" applyAlignment="1" applyProtection="1">
      <alignment horizontal="center" vertical="center"/>
      <protection hidden="1"/>
    </xf>
    <xf numFmtId="0" fontId="26" fillId="0" borderId="57" xfId="44" applyFont="1" applyBorder="1" applyAlignment="1" applyProtection="1">
      <alignment horizontal="center" vertical="center"/>
      <protection hidden="1"/>
    </xf>
    <xf numFmtId="0" fontId="54" fillId="24" borderId="57" xfId="44" applyFont="1" applyFill="1" applyBorder="1" applyAlignment="1" applyProtection="1">
      <alignment horizontal="center" vertical="center"/>
      <protection hidden="1"/>
    </xf>
    <xf numFmtId="0" fontId="54" fillId="24" borderId="50" xfId="44" applyFont="1" applyFill="1" applyBorder="1" applyAlignment="1" applyProtection="1">
      <alignment horizontal="center" vertical="center"/>
      <protection hidden="1"/>
    </xf>
    <xf numFmtId="0" fontId="26" fillId="25" borderId="30" xfId="44" applyFont="1" applyFill="1" applyBorder="1" applyAlignment="1" applyProtection="1">
      <alignment horizontal="center" vertical="center"/>
      <protection locked="0"/>
    </xf>
    <xf numFmtId="0" fontId="26" fillId="25" borderId="18" xfId="44" applyFont="1" applyFill="1" applyBorder="1" applyAlignment="1" applyProtection="1">
      <alignment horizontal="center" vertical="center"/>
      <protection locked="0"/>
    </xf>
    <xf numFmtId="0" fontId="27" fillId="0" borderId="11" xfId="44" applyFont="1" applyFill="1" applyBorder="1" applyAlignment="1" applyProtection="1">
      <alignment horizontal="center" vertical="center"/>
      <protection hidden="1"/>
    </xf>
    <xf numFmtId="0" fontId="27" fillId="0" borderId="39" xfId="44" applyFont="1" applyFill="1" applyBorder="1" applyAlignment="1" applyProtection="1">
      <alignment horizontal="center" vertical="center"/>
      <protection hidden="1"/>
    </xf>
    <xf numFmtId="0" fontId="22" fillId="24" borderId="30" xfId="44" applyFont="1" applyFill="1" applyBorder="1" applyAlignment="1" applyProtection="1">
      <alignment horizontal="center" vertical="center" shrinkToFit="1"/>
      <protection hidden="1"/>
    </xf>
    <xf numFmtId="0" fontId="22" fillId="24" borderId="17" xfId="44" applyFont="1" applyFill="1" applyBorder="1" applyAlignment="1" applyProtection="1">
      <alignment horizontal="center" vertical="center" shrinkToFit="1"/>
      <protection hidden="1"/>
    </xf>
    <xf numFmtId="0" fontId="22" fillId="24" borderId="18" xfId="44" applyFont="1" applyFill="1" applyBorder="1" applyAlignment="1" applyProtection="1">
      <alignment horizontal="center" vertical="center" shrinkToFit="1"/>
      <protection hidden="1"/>
    </xf>
    <xf numFmtId="0" fontId="22" fillId="0" borderId="21" xfId="44" applyFill="1" applyBorder="1" applyAlignment="1" applyProtection="1">
      <alignment horizontal="center" vertical="center"/>
      <protection hidden="1"/>
    </xf>
    <xf numFmtId="0" fontId="22" fillId="0" borderId="22" xfId="44" applyFill="1" applyBorder="1" applyAlignment="1" applyProtection="1">
      <alignment horizontal="center" vertical="center"/>
      <protection hidden="1"/>
    </xf>
    <xf numFmtId="0" fontId="22" fillId="0" borderId="30" xfId="44" applyFont="1" applyBorder="1" applyAlignment="1" applyProtection="1">
      <alignment horizontal="center" vertical="center"/>
      <protection hidden="1"/>
    </xf>
    <xf numFmtId="0" fontId="22" fillId="0" borderId="17" xfId="44" applyFont="1" applyBorder="1" applyAlignment="1" applyProtection="1">
      <alignment horizontal="center" vertical="center"/>
      <protection hidden="1"/>
    </xf>
    <xf numFmtId="0" fontId="22" fillId="0" borderId="47" xfId="44" applyFont="1" applyBorder="1" applyAlignment="1" applyProtection="1">
      <alignment horizontal="center" vertical="center"/>
      <protection hidden="1"/>
    </xf>
    <xf numFmtId="0" fontId="27" fillId="0" borderId="21" xfId="44" applyFont="1" applyFill="1" applyBorder="1" applyAlignment="1" applyProtection="1">
      <alignment horizontal="center" vertical="center"/>
      <protection hidden="1"/>
    </xf>
    <xf numFmtId="0" fontId="60" fillId="0" borderId="21" xfId="44" applyFont="1" applyBorder="1" applyAlignment="1" applyProtection="1">
      <alignment horizontal="center" vertical="center"/>
      <protection hidden="1"/>
    </xf>
    <xf numFmtId="0" fontId="60" fillId="0" borderId="30" xfId="44" applyFont="1" applyBorder="1" applyAlignment="1" applyProtection="1">
      <alignment horizontal="center" vertical="center"/>
      <protection hidden="1"/>
    </xf>
    <xf numFmtId="0" fontId="22" fillId="24" borderId="18" xfId="44" applyFont="1" applyFill="1" applyBorder="1" applyAlignment="1" applyProtection="1">
      <alignment horizontal="center" vertical="center"/>
      <protection hidden="1"/>
    </xf>
    <xf numFmtId="0" fontId="22" fillId="24" borderId="21" xfId="44" applyFont="1" applyFill="1" applyBorder="1" applyAlignment="1" applyProtection="1">
      <alignment horizontal="center" vertical="center"/>
      <protection hidden="1"/>
    </xf>
    <xf numFmtId="0" fontId="22" fillId="0" borderId="21" xfId="44" applyFont="1" applyBorder="1" applyAlignment="1" applyProtection="1">
      <alignment horizontal="center" vertical="center"/>
      <protection hidden="1"/>
    </xf>
    <xf numFmtId="0" fontId="22" fillId="0" borderId="22" xfId="44" applyFont="1" applyBorder="1" applyAlignment="1" applyProtection="1">
      <alignment horizontal="center" vertical="center"/>
      <protection hidden="1"/>
    </xf>
    <xf numFmtId="0" fontId="48" fillId="24" borderId="30" xfId="44" applyFont="1" applyFill="1" applyBorder="1" applyAlignment="1" applyProtection="1">
      <alignment horizontal="right" vertical="center"/>
      <protection hidden="1"/>
    </xf>
    <xf numFmtId="0" fontId="48" fillId="24" borderId="17" xfId="44" applyFont="1" applyFill="1" applyBorder="1" applyAlignment="1" applyProtection="1">
      <alignment horizontal="right" vertical="center"/>
      <protection hidden="1"/>
    </xf>
    <xf numFmtId="0" fontId="52" fillId="0" borderId="11" xfId="44" applyFont="1" applyFill="1" applyBorder="1" applyAlignment="1" applyProtection="1">
      <alignment horizontal="center" vertical="center"/>
      <protection hidden="1"/>
    </xf>
    <xf numFmtId="0" fontId="27" fillId="0" borderId="60" xfId="44" applyFont="1" applyFill="1" applyBorder="1" applyAlignment="1" applyProtection="1">
      <alignment horizontal="center" vertical="center"/>
      <protection hidden="1"/>
    </xf>
    <xf numFmtId="0" fontId="60" fillId="24" borderId="30" xfId="44" applyFont="1" applyFill="1" applyBorder="1" applyAlignment="1" applyProtection="1">
      <alignment horizontal="center" vertical="center"/>
      <protection hidden="1"/>
    </xf>
    <xf numFmtId="0" fontId="60" fillId="24" borderId="17" xfId="44" applyFont="1" applyFill="1" applyBorder="1" applyAlignment="1" applyProtection="1">
      <alignment horizontal="center" vertical="center"/>
      <protection hidden="1"/>
    </xf>
    <xf numFmtId="0" fontId="60" fillId="24" borderId="18" xfId="44" applyFont="1" applyFill="1" applyBorder="1" applyAlignment="1" applyProtection="1">
      <alignment horizontal="center" vertical="center"/>
      <protection hidden="1"/>
    </xf>
    <xf numFmtId="0" fontId="22" fillId="24" borderId="21" xfId="44" applyFont="1" applyFill="1" applyBorder="1" applyAlignment="1" applyProtection="1">
      <alignment horizontal="center" vertical="center" shrinkToFit="1"/>
      <protection hidden="1"/>
    </xf>
    <xf numFmtId="49" fontId="43" fillId="30" borderId="30" xfId="48" applyNumberFormat="1" applyFont="1" applyFill="1" applyBorder="1" applyAlignment="1">
      <alignment horizontal="center" vertical="center" shrinkToFit="1"/>
    </xf>
    <xf numFmtId="49" fontId="43" fillId="30" borderId="17" xfId="48" applyNumberFormat="1" applyFont="1" applyFill="1" applyBorder="1" applyAlignment="1">
      <alignment horizontal="center" vertical="center" shrinkToFit="1"/>
    </xf>
    <xf numFmtId="49" fontId="43" fillId="30" borderId="18" xfId="48" applyNumberFormat="1" applyFont="1" applyFill="1" applyBorder="1" applyAlignment="1">
      <alignment horizontal="center" vertical="center" shrinkToFit="1"/>
    </xf>
    <xf numFmtId="49" fontId="42" fillId="30" borderId="30" xfId="47" applyNumberFormat="1" applyFont="1" applyFill="1" applyBorder="1" applyAlignment="1">
      <alignment horizontal="center" vertical="center" shrinkToFit="1"/>
    </xf>
    <xf numFmtId="49" fontId="42" fillId="30" borderId="18" xfId="47" applyNumberFormat="1" applyFont="1" applyFill="1" applyBorder="1" applyAlignment="1">
      <alignment horizontal="center" vertical="center" shrinkToFit="1"/>
    </xf>
    <xf numFmtId="49" fontId="43" fillId="30" borderId="21" xfId="48" applyNumberFormat="1" applyFont="1" applyFill="1" applyBorder="1" applyAlignment="1">
      <alignment horizontal="center" vertical="center" shrinkToFit="1"/>
    </xf>
    <xf numFmtId="0" fontId="30" fillId="30" borderId="15" xfId="0" applyFont="1" applyFill="1" applyBorder="1" applyAlignment="1">
      <alignment horizontal="center" vertical="center" shrinkToFit="1"/>
    </xf>
    <xf numFmtId="0" fontId="30" fillId="30" borderId="11" xfId="0" applyFont="1" applyFill="1" applyBorder="1" applyAlignment="1">
      <alignment horizontal="center" vertical="center" shrinkToFit="1"/>
    </xf>
    <xf numFmtId="0" fontId="30" fillId="30" borderId="39" xfId="0" applyFont="1" applyFill="1" applyBorder="1" applyAlignment="1">
      <alignment horizontal="center" vertical="center" shrinkToFit="1"/>
    </xf>
    <xf numFmtId="0" fontId="30" fillId="30" borderId="65" xfId="0" applyFont="1" applyFill="1" applyBorder="1" applyAlignment="1">
      <alignment horizontal="center" vertical="center" shrinkToFit="1"/>
    </xf>
    <xf numFmtId="0" fontId="30" fillId="30" borderId="45" xfId="0" applyFont="1" applyFill="1" applyBorder="1" applyAlignment="1">
      <alignment horizontal="center" vertical="center" shrinkToFit="1"/>
    </xf>
    <xf numFmtId="0" fontId="30" fillId="30" borderId="66" xfId="0" applyFont="1" applyFill="1" applyBorder="1" applyAlignment="1">
      <alignment horizontal="center" vertical="center" shrinkToFit="1"/>
    </xf>
    <xf numFmtId="0" fontId="30" fillId="30" borderId="62" xfId="0" applyFont="1" applyFill="1" applyBorder="1" applyAlignment="1">
      <alignment horizontal="center" vertical="center" shrinkToFit="1"/>
    </xf>
    <xf numFmtId="0" fontId="30" fillId="30" borderId="63" xfId="0" applyFont="1" applyFill="1" applyBorder="1" applyAlignment="1">
      <alignment horizontal="center" vertical="center" shrinkToFit="1"/>
    </xf>
    <xf numFmtId="0" fontId="30" fillId="30" borderId="64" xfId="0" applyFont="1" applyFill="1" applyBorder="1" applyAlignment="1">
      <alignment horizontal="center" vertical="center" shrinkToFit="1"/>
    </xf>
    <xf numFmtId="0" fontId="0" fillId="30" borderId="65" xfId="0" applyFill="1" applyBorder="1" applyAlignment="1">
      <alignment horizontal="center" shrinkToFit="1"/>
    </xf>
    <xf numFmtId="0" fontId="0" fillId="30" borderId="45" xfId="0" applyFill="1" applyBorder="1" applyAlignment="1">
      <alignment horizontal="center" shrinkToFit="1"/>
    </xf>
    <xf numFmtId="0" fontId="0" fillId="30" borderId="66" xfId="0" applyFill="1" applyBorder="1" applyAlignment="1">
      <alignment horizontal="center" shrinkToFit="1"/>
    </xf>
    <xf numFmtId="0" fontId="0" fillId="30" borderId="65" xfId="0" applyFill="1" applyBorder="1" applyAlignment="1">
      <alignment horizontal="center" vertical="center" shrinkToFit="1"/>
    </xf>
    <xf numFmtId="0" fontId="0" fillId="30" borderId="45" xfId="0" applyFill="1" applyBorder="1" applyAlignment="1">
      <alignment horizontal="center" vertical="center" shrinkToFit="1"/>
    </xf>
    <xf numFmtId="0" fontId="0" fillId="30" borderId="66" xfId="0" applyFill="1" applyBorder="1" applyAlignment="1">
      <alignment horizontal="center" vertical="center" shrinkToFit="1"/>
    </xf>
    <xf numFmtId="0" fontId="0" fillId="30" borderId="61" xfId="0" applyFill="1" applyBorder="1" applyAlignment="1">
      <alignment horizontal="center" vertical="center"/>
    </xf>
    <xf numFmtId="0" fontId="0" fillId="30" borderId="10" xfId="0" applyFill="1" applyBorder="1" applyAlignment="1">
      <alignment horizontal="center" vertical="center"/>
    </xf>
    <xf numFmtId="0" fontId="0" fillId="30" borderId="65" xfId="0" applyFill="1" applyBorder="1" applyAlignment="1">
      <alignment horizontal="center"/>
    </xf>
    <xf numFmtId="0" fontId="0" fillId="30" borderId="45" xfId="0" applyFill="1" applyBorder="1" applyAlignment="1">
      <alignment horizontal="center"/>
    </xf>
    <xf numFmtId="0" fontId="0" fillId="30" borderId="66" xfId="0" applyFill="1" applyBorder="1" applyAlignment="1">
      <alignment horizontal="center"/>
    </xf>
    <xf numFmtId="0" fontId="0" fillId="30" borderId="65" xfId="0" applyFill="1" applyBorder="1" applyAlignment="1">
      <alignment horizontal="center" vertical="center"/>
    </xf>
    <xf numFmtId="0" fontId="0" fillId="30" borderId="45" xfId="0" applyFill="1" applyBorder="1" applyAlignment="1">
      <alignment horizontal="center" vertical="center"/>
    </xf>
    <xf numFmtId="0" fontId="0" fillId="30" borderId="66" xfId="0" applyFill="1" applyBorder="1" applyAlignment="1">
      <alignment horizontal="center" vertical="center"/>
    </xf>
    <xf numFmtId="0" fontId="0" fillId="30" borderId="0" xfId="0" applyFill="1" applyBorder="1" applyAlignment="1">
      <alignment horizontal="center" vertical="center" shrinkToFit="1"/>
    </xf>
    <xf numFmtId="0" fontId="0" fillId="30" borderId="61" xfId="0" applyFill="1" applyBorder="1" applyAlignment="1">
      <alignment horizontal="center" vertical="center" shrinkToFit="1"/>
    </xf>
    <xf numFmtId="0" fontId="0" fillId="30" borderId="10" xfId="0" applyFill="1" applyBorder="1" applyAlignment="1">
      <alignment horizontal="center" vertical="center" shrinkToFit="1"/>
    </xf>
    <xf numFmtId="0" fontId="66" fillId="28" borderId="21" xfId="49" applyFont="1" applyFill="1" applyBorder="1" applyAlignment="1" applyProtection="1">
      <alignment horizontal="center" vertical="center"/>
      <protection hidden="1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2" xr:uid="{00000000-0005-0000-0000-00002A000000}"/>
    <cellStyle name="標準 2 3" xfId="47" xr:uid="{00000000-0005-0000-0000-00002B000000}"/>
    <cellStyle name="標準 2 3 2" xfId="51" xr:uid="{00000000-0005-0000-0000-00002C000000}"/>
    <cellStyle name="標準 3" xfId="43" xr:uid="{00000000-0005-0000-0000-00002D000000}"/>
    <cellStyle name="標準 3 2" xfId="50" xr:uid="{00000000-0005-0000-0000-00002E000000}"/>
    <cellStyle name="標準 3 2 2" xfId="52" xr:uid="{00000000-0005-0000-0000-00002F000000}"/>
    <cellStyle name="標準 4" xfId="49" xr:uid="{00000000-0005-0000-0000-000030000000}"/>
    <cellStyle name="標準_EH部品算出(Ver07)" xfId="48" xr:uid="{00000000-0005-0000-0000-000031000000}"/>
    <cellStyle name="標準_XH部品算出(Ver17)" xfId="44" xr:uid="{00000000-0005-0000-0000-000032000000}"/>
    <cellStyle name="標準_形番_番号一覧" xfId="45" xr:uid="{00000000-0005-0000-0000-000033000000}"/>
    <cellStyle name="良い" xfId="46" builtinId="26" customBuiltin="1"/>
  </cellStyles>
  <dxfs count="928"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indexed="9"/>
      </font>
      <fill>
        <patternFill>
          <fgColor indexed="11"/>
          <bgColor indexed="53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J38"/>
  <sheetViews>
    <sheetView tabSelected="1" zoomScaleNormal="100" workbookViewId="0">
      <pane ySplit="6" topLeftCell="A7" activePane="bottomLeft" state="frozen"/>
      <selection pane="bottomLeft"/>
    </sheetView>
  </sheetViews>
  <sheetFormatPr defaultColWidth="9" defaultRowHeight="13.5" x14ac:dyDescent="0.15"/>
  <cols>
    <col min="1" max="1" width="21.625" style="94" bestFit="1" customWidth="1"/>
    <col min="2" max="2" width="9.625" style="95" bestFit="1" customWidth="1"/>
    <col min="3" max="3" width="4" style="96" customWidth="1"/>
    <col min="4" max="15" width="4" style="97" customWidth="1"/>
    <col min="16" max="16" width="4" style="98" customWidth="1"/>
    <col min="17" max="18" width="4" style="97" customWidth="1"/>
    <col min="19" max="19" width="4" style="99" customWidth="1"/>
    <col min="20" max="23" width="4" style="93" customWidth="1"/>
    <col min="24" max="32" width="4" style="137" customWidth="1"/>
    <col min="33" max="33" width="4" style="93" customWidth="1"/>
    <col min="34" max="34" width="13.25" style="137" bestFit="1" customWidth="1"/>
    <col min="35" max="16384" width="9" style="93"/>
  </cols>
  <sheetData>
    <row r="1" spans="1:36" s="161" customFormat="1" ht="108.75" customHeight="1" x14ac:dyDescent="0.15">
      <c r="A1" s="351" t="s">
        <v>1906</v>
      </c>
      <c r="B1" s="159"/>
      <c r="C1" s="323" t="str">
        <f>IF(C2="","",VLOOKUP(C2,'000'!H2:I4,2,TRUE))</f>
        <v/>
      </c>
      <c r="D1" s="324"/>
      <c r="E1" s="323" t="str">
        <f>IF(E2="","",VLOOKUP(E2,'000'!H6:I12,2,TRUE))</f>
        <v/>
      </c>
      <c r="F1" s="325" t="str">
        <f>IF(F2="","",VLOOKUP(G9,'000'!B18:E32,4,TRUE))</f>
        <v/>
      </c>
      <c r="G1" s="326" t="str">
        <f>IF(G2="","",VLOOKUP(G2,'000'!H14:I17,2,TRUE))</f>
        <v/>
      </c>
      <c r="H1" s="327" t="str">
        <f>IF(H2="","",VLOOKUP(H2,'000'!H14:I17,2,TRUE))</f>
        <v/>
      </c>
      <c r="I1" s="327" t="str">
        <f>IF(I2="","",VLOOKUP(I2,'000'!H14:I17,2,TRUE))</f>
        <v/>
      </c>
      <c r="J1" s="328" t="str">
        <f>IF(J2="","",VLOOKUP(J2,'000'!H14:I17,2,TRUE))</f>
        <v/>
      </c>
      <c r="K1" s="329" t="s">
        <v>1852</v>
      </c>
      <c r="L1" s="325" t="str">
        <f>IF(AND(I23="",G30=""),"",IF(G30="",VLOOKUP(I23,'000'!H43:J47,3,TRUE),VLOOKUP(G30,'000'!H43:J47,3,TRUE)))</f>
        <v/>
      </c>
      <c r="M1" s="330" t="str">
        <f>IF(M2="","",VLOOKUP(M2,'000'!H19:I22,2,TRUE))</f>
        <v/>
      </c>
      <c r="N1" s="331" t="str">
        <f>IF(N2="","",VLOOKUP(N2,'000'!H19:I22,2,TRUE))</f>
        <v/>
      </c>
      <c r="O1" s="331" t="str">
        <f>IF(O2="","",VLOOKUP(O2,'000'!H19:I22,2,TRUE))</f>
        <v/>
      </c>
      <c r="P1" s="332" t="str">
        <f>IF(P2="","",VLOOKUP(P2,'000'!H19:I22,2,TRUE))</f>
        <v/>
      </c>
      <c r="Q1" s="329" t="s">
        <v>1853</v>
      </c>
      <c r="R1" s="325" t="str">
        <f>IF(R2="","",VLOOKUP(R2,'000'!I25:J27,2,TRUE))</f>
        <v/>
      </c>
      <c r="S1" s="333" t="str">
        <f>IF(S2="","",VLOOKUP(S2,'000'!H29:I31,2,TRUE))</f>
        <v/>
      </c>
      <c r="T1" s="325" t="str">
        <f>IF(T2="","",VLOOKUP(T2,'000'!H39:I40,2,TRUE))</f>
        <v/>
      </c>
      <c r="U1" s="160"/>
      <c r="V1" s="164"/>
      <c r="W1" s="164"/>
      <c r="X1" s="164"/>
      <c r="Y1" s="179"/>
      <c r="Z1" s="180"/>
      <c r="AA1" s="180"/>
      <c r="AB1" s="180"/>
      <c r="AC1" s="180"/>
      <c r="AD1" s="180"/>
      <c r="AE1" s="180"/>
      <c r="AF1" s="180"/>
      <c r="AG1" s="180"/>
      <c r="AH1" s="373"/>
    </row>
    <row r="2" spans="1:36" s="77" customFormat="1" ht="26.25" customHeight="1" x14ac:dyDescent="0.15">
      <c r="A2" s="75"/>
      <c r="B2" s="76" t="s">
        <v>1410</v>
      </c>
      <c r="C2" s="322" t="str">
        <f>IF(OR(D9="S2T-LF",D11="S2F-L"),"L",IF(G7="","",VLOOKUP(D7&amp;G7,'000'!B3:F15,4,TRUE)))</f>
        <v/>
      </c>
      <c r="D2" s="206" t="s">
        <v>1870</v>
      </c>
      <c r="E2" s="322" t="str">
        <f>IF(OR(D9="S2T-LF",D11="S2F-L"),0,IF(G7="","",VLOOKUP(D7&amp;G7,'000'!B3:F15,5,TRUE)))</f>
        <v/>
      </c>
      <c r="F2" s="322" t="str">
        <f>IF(OR(D9="",G9="",I9="",K9=""),"",VLOOKUP(G9,'000'!B18:E32,3,TRUE))</f>
        <v/>
      </c>
      <c r="G2" s="334" t="str">
        <f>'001'!H3</f>
        <v/>
      </c>
      <c r="H2" s="335" t="str">
        <f>IF('001'!I3="-","",'001'!I3)</f>
        <v/>
      </c>
      <c r="I2" s="335" t="str">
        <f>IF('001'!J3="-","",'001'!J3)</f>
        <v/>
      </c>
      <c r="J2" s="336" t="str">
        <f>IF('001'!K3="-","",'001'!K3)</f>
        <v/>
      </c>
      <c r="K2" s="206" t="s">
        <v>1199</v>
      </c>
      <c r="L2" s="322" t="str">
        <f>IF(AND(I23="",G30=""),"",IF(G30="",VLOOKUP(I23,'000'!H43:J47,2,TRUE),VLOOKUP(G30,'000'!H43:J47,2,TRUE)))</f>
        <v/>
      </c>
      <c r="M2" s="334" t="str">
        <f>IF(G18="","",VLOOKUP(G18,'001'!M3:O7,3,TRUE))</f>
        <v/>
      </c>
      <c r="N2" s="335" t="str">
        <f>IF(G19="","",VLOOKUP(G19,'001'!M3:O7,3,TRUE))</f>
        <v/>
      </c>
      <c r="O2" s="335" t="str">
        <f>IF(G20="","",VLOOKUP(G20,'001'!M3:O7,3,TRUE))</f>
        <v/>
      </c>
      <c r="P2" s="336" t="str">
        <f>IF(G21="","",VLOOKUP(G21,'001'!M3:O7,3,TRUE))</f>
        <v/>
      </c>
      <c r="Q2" s="207" t="s">
        <v>558</v>
      </c>
      <c r="R2" s="322" t="str">
        <f>IF(I9="","",VLOOKUP(I9,'000'!H25:J27,2,TRUE))</f>
        <v/>
      </c>
      <c r="S2" s="337" t="str">
        <f>IF(I9="","",VLOOKUP(G9&amp;I9,'000'!B35:E79,4,TRUE))</f>
        <v/>
      </c>
      <c r="T2" s="322" t="str">
        <f>IF(G11="","",VLOOKUP(G11,'000'!H34:J37,3,TRUE))</f>
        <v/>
      </c>
      <c r="U2" s="717" t="str">
        <f>IF(L2="□","注１　黒色(K)または灰色(H)を指定してください","")</f>
        <v/>
      </c>
      <c r="V2" s="718"/>
      <c r="W2" s="718"/>
      <c r="X2" s="718"/>
      <c r="Y2" s="718"/>
      <c r="Z2" s="718"/>
      <c r="AA2" s="718"/>
      <c r="AB2" s="718"/>
      <c r="AC2" s="718"/>
      <c r="AD2" s="718"/>
      <c r="AE2" s="718"/>
      <c r="AF2" s="718"/>
      <c r="AG2" s="348"/>
      <c r="AH2" s="374"/>
    </row>
    <row r="3" spans="1:36" s="80" customFormat="1" ht="26.25" customHeight="1" thickBot="1" x14ac:dyDescent="0.25">
      <c r="A3" s="78"/>
      <c r="B3" s="79"/>
      <c r="C3" s="715" t="str">
        <f>IF(M15="エラー","LED指定を確認してください","")</f>
        <v/>
      </c>
      <c r="D3" s="715"/>
      <c r="E3" s="715"/>
      <c r="F3" s="715"/>
      <c r="G3" s="715"/>
      <c r="H3" s="715"/>
      <c r="I3" s="715"/>
      <c r="J3" s="715"/>
      <c r="K3" s="79"/>
      <c r="L3" s="208" t="str">
        <f>IF(L2="□","注１","")</f>
        <v/>
      </c>
      <c r="M3" s="241" t="str">
        <f>IF(D18="","","①")</f>
        <v/>
      </c>
      <c r="N3" s="241" t="str">
        <f>IF(D19="","","②")</f>
        <v/>
      </c>
      <c r="O3" s="241" t="str">
        <f>IF(D20="","","③")</f>
        <v/>
      </c>
      <c r="P3" s="245" t="str">
        <f>IF(D21="","","④")</f>
        <v/>
      </c>
      <c r="Q3" s="79"/>
      <c r="R3" s="79"/>
      <c r="S3" s="245"/>
      <c r="T3" s="79"/>
      <c r="U3" s="719" t="str">
        <f>IF(G26="","","※連取取付する際はセンターバリヤも必要です")</f>
        <v/>
      </c>
      <c r="V3" s="719"/>
      <c r="W3" s="719"/>
      <c r="X3" s="719"/>
      <c r="Y3" s="719"/>
      <c r="Z3" s="719"/>
      <c r="AA3" s="719"/>
      <c r="AB3" s="719"/>
      <c r="AC3" s="719"/>
      <c r="AD3" s="719"/>
      <c r="AE3" s="719"/>
      <c r="AF3" s="719"/>
      <c r="AG3" s="349"/>
      <c r="AH3" s="375"/>
    </row>
    <row r="4" spans="1:36" s="80" customFormat="1" ht="26.25" customHeight="1" thickBot="1" x14ac:dyDescent="0.25">
      <c r="A4" s="689" t="s">
        <v>2008</v>
      </c>
      <c r="B4" s="689"/>
      <c r="C4" s="710" t="str">
        <f>IF(OR(C2="",E2="",F2="",G2="",L2="",M2="",R2="",S2="",T2=""),"",B2&amp;C2&amp;D2&amp;E2&amp;F2&amp;G2&amp;H2&amp;I2&amp;J2&amp;K2&amp;L2&amp;M2&amp;N2&amp;O2&amp;P2&amp;Q2&amp;R2&amp;S2&amp;T2)</f>
        <v/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2"/>
      <c r="O4" s="81"/>
      <c r="P4" s="699" t="str">
        <f>IF(N23="",IF(M26="","",VLOOKUP(M26,参照表!D4:X278,20,TRUE)),VLOOKUP(N23,参照表!D4:X278,20,TRUE))</f>
        <v/>
      </c>
      <c r="Q4" s="699"/>
      <c r="R4" s="699"/>
      <c r="S4" s="699"/>
      <c r="T4" s="699"/>
      <c r="U4" s="81"/>
      <c r="V4" s="699" t="str">
        <f>IF(N24="","",VLOOKUP(N24,参照表!D4:X278,20,TRUE))</f>
        <v/>
      </c>
      <c r="W4" s="699"/>
      <c r="X4" s="699"/>
      <c r="Y4" s="699"/>
      <c r="Z4" s="699"/>
      <c r="AA4" s="81"/>
      <c r="AB4" s="699" t="str">
        <f>IF(L28="","",VLOOKUP(L28,参照表!D4:W278,20,TRUE))</f>
        <v/>
      </c>
      <c r="AC4" s="699"/>
      <c r="AD4" s="699"/>
      <c r="AE4" s="699"/>
      <c r="AF4" s="699"/>
      <c r="AG4" s="349"/>
      <c r="AH4" s="375"/>
    </row>
    <row r="5" spans="1:36" s="80" customFormat="1" ht="26.25" customHeight="1" thickBot="1" x14ac:dyDescent="0.25">
      <c r="A5" s="243"/>
      <c r="B5" s="243"/>
      <c r="C5" s="713" t="str">
        <f>IF(C4="","","仕様は一部異なります。ご採用前にご確認ください。")</f>
        <v/>
      </c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81"/>
      <c r="P5" s="699" t="str">
        <f>IF(N23="",IF(M26="","",VLOOKUP(M26,参照表!D4:X278,21,TRUE)),VLOOKUP(N23,参照表!D4:X278,21,TRUE))</f>
        <v/>
      </c>
      <c r="Q5" s="699"/>
      <c r="R5" s="699"/>
      <c r="S5" s="699"/>
      <c r="T5" s="699"/>
      <c r="U5" s="145"/>
      <c r="V5" s="699" t="str">
        <f>IF(N24="","",VLOOKUP(N24,参照表!D4:X278,21,TRUE))</f>
        <v/>
      </c>
      <c r="W5" s="699"/>
      <c r="X5" s="699"/>
      <c r="Y5" s="699"/>
      <c r="Z5" s="699"/>
      <c r="AA5" s="145"/>
      <c r="AB5" s="699" t="str">
        <f>IF(L28="","",VLOOKUP(L28,参照表!D4:X278,21,TRUE))</f>
        <v/>
      </c>
      <c r="AC5" s="699"/>
      <c r="AD5" s="699"/>
      <c r="AE5" s="699"/>
      <c r="AF5" s="699"/>
      <c r="AG5" s="349"/>
      <c r="AH5" s="375"/>
    </row>
    <row r="6" spans="1:36" s="82" customFormat="1" ht="38.25" customHeight="1" x14ac:dyDescent="0.15">
      <c r="A6" s="692" t="s">
        <v>2007</v>
      </c>
      <c r="B6" s="693"/>
      <c r="C6" s="693"/>
      <c r="D6" s="693"/>
      <c r="E6" s="693"/>
      <c r="F6" s="693"/>
      <c r="G6" s="693"/>
      <c r="H6" s="693"/>
      <c r="I6" s="693"/>
      <c r="J6" s="693"/>
      <c r="K6" s="693"/>
      <c r="L6" s="693"/>
      <c r="M6" s="693"/>
      <c r="N6" s="694"/>
      <c r="O6" s="338"/>
      <c r="P6" s="716" t="str">
        <f>IF(AND(P4="",V4="",AB4=""),"","スイッチ本体と別に注文してください")</f>
        <v/>
      </c>
      <c r="Q6" s="716"/>
      <c r="R6" s="716"/>
      <c r="S6" s="716"/>
      <c r="T6" s="716"/>
      <c r="U6" s="716"/>
      <c r="V6" s="716"/>
      <c r="W6" s="716"/>
      <c r="X6" s="716"/>
      <c r="Y6" s="716"/>
      <c r="Z6" s="716"/>
      <c r="AA6" s="716"/>
      <c r="AB6" s="716"/>
      <c r="AC6" s="716"/>
      <c r="AD6" s="716"/>
      <c r="AE6" s="716"/>
      <c r="AF6" s="716"/>
      <c r="AG6" s="339"/>
      <c r="AH6" s="142"/>
      <c r="AI6" s="142"/>
      <c r="AJ6" s="142"/>
    </row>
    <row r="7" spans="1:36" s="84" customFormat="1" ht="22.5" customHeight="1" x14ac:dyDescent="0.15">
      <c r="A7" s="284" t="s">
        <v>1751</v>
      </c>
      <c r="B7" s="268" t="s">
        <v>1752</v>
      </c>
      <c r="C7" s="268"/>
      <c r="D7" s="685" t="s">
        <v>1753</v>
      </c>
      <c r="E7" s="685"/>
      <c r="F7" s="685"/>
      <c r="G7" s="667"/>
      <c r="H7" s="668"/>
      <c r="I7" s="669"/>
      <c r="J7" s="256"/>
      <c r="K7" s="260"/>
      <c r="L7" s="340"/>
      <c r="M7" s="341"/>
      <c r="N7" s="288"/>
      <c r="O7" s="83"/>
      <c r="P7" s="342"/>
      <c r="Q7" s="343"/>
      <c r="R7" s="343"/>
      <c r="S7" s="162"/>
      <c r="T7" s="83"/>
      <c r="U7" s="85"/>
      <c r="V7" s="85"/>
      <c r="W7" s="83"/>
      <c r="X7" s="83"/>
      <c r="Y7" s="83"/>
      <c r="Z7" s="83"/>
      <c r="AA7" s="244"/>
      <c r="AB7" s="244"/>
      <c r="AC7" s="244"/>
      <c r="AD7" s="126"/>
      <c r="AE7" s="85"/>
      <c r="AF7" s="85"/>
      <c r="AG7" s="85"/>
      <c r="AH7" s="136"/>
    </row>
    <row r="8" spans="1:36" s="84" customFormat="1" ht="13.5" customHeight="1" x14ac:dyDescent="0.15">
      <c r="A8" s="284"/>
      <c r="B8" s="256"/>
      <c r="C8" s="262"/>
      <c r="D8" s="259"/>
      <c r="E8" s="256"/>
      <c r="F8" s="256"/>
      <c r="G8" s="256"/>
      <c r="H8" s="256"/>
      <c r="I8" s="256"/>
      <c r="J8" s="256"/>
      <c r="K8" s="260"/>
      <c r="L8" s="260"/>
      <c r="M8" s="287"/>
      <c r="N8" s="288"/>
      <c r="O8" s="83"/>
      <c r="P8" s="162"/>
      <c r="Q8" s="162"/>
      <c r="R8" s="162"/>
      <c r="S8" s="162"/>
      <c r="T8" s="83"/>
      <c r="U8" s="100"/>
      <c r="V8" s="347"/>
      <c r="W8" s="83"/>
      <c r="X8" s="83"/>
      <c r="Y8" s="83"/>
      <c r="Z8" s="83"/>
      <c r="AA8" s="244"/>
      <c r="AB8" s="244"/>
      <c r="AC8" s="127"/>
      <c r="AD8" s="128"/>
      <c r="AE8" s="85"/>
      <c r="AF8" s="85"/>
      <c r="AG8" s="85"/>
      <c r="AH8" s="136"/>
    </row>
    <row r="9" spans="1:36" s="84" customFormat="1" ht="22.5" customHeight="1" x14ac:dyDescent="0.15">
      <c r="A9" s="284" t="s">
        <v>1754</v>
      </c>
      <c r="B9" s="262" t="s">
        <v>1755</v>
      </c>
      <c r="C9" s="276"/>
      <c r="D9" s="695"/>
      <c r="E9" s="695"/>
      <c r="F9" s="695"/>
      <c r="G9" s="696"/>
      <c r="H9" s="696"/>
      <c r="I9" s="688"/>
      <c r="J9" s="688"/>
      <c r="K9" s="696"/>
      <c r="L9" s="696"/>
      <c r="M9" s="344"/>
      <c r="N9" s="288"/>
      <c r="O9" s="83"/>
      <c r="P9" s="343"/>
      <c r="Q9" s="343"/>
      <c r="R9" s="343"/>
      <c r="S9" s="343"/>
      <c r="T9" s="83"/>
      <c r="U9" s="85"/>
      <c r="V9" s="85"/>
      <c r="W9" s="83"/>
      <c r="X9" s="83"/>
      <c r="Y9" s="83"/>
      <c r="Z9" s="83"/>
      <c r="AA9" s="244"/>
      <c r="AB9" s="244"/>
      <c r="AC9" s="345"/>
      <c r="AD9" s="126"/>
      <c r="AE9" s="85"/>
      <c r="AF9" s="85"/>
      <c r="AG9" s="85"/>
      <c r="AH9" s="136"/>
    </row>
    <row r="10" spans="1:36" s="84" customFormat="1" ht="13.5" customHeight="1" x14ac:dyDescent="0.15">
      <c r="A10" s="284"/>
      <c r="B10" s="256"/>
      <c r="C10" s="262"/>
      <c r="D10" s="259"/>
      <c r="E10" s="256"/>
      <c r="F10" s="256"/>
      <c r="G10" s="256"/>
      <c r="H10" s="256"/>
      <c r="I10" s="256"/>
      <c r="J10" s="256"/>
      <c r="K10" s="260"/>
      <c r="L10" s="260"/>
      <c r="M10" s="287"/>
      <c r="N10" s="288"/>
      <c r="O10" s="83"/>
      <c r="P10" s="162"/>
      <c r="Q10" s="162"/>
      <c r="R10" s="162"/>
      <c r="S10" s="162"/>
      <c r="T10" s="83"/>
      <c r="U10" s="100"/>
      <c r="V10" s="347"/>
      <c r="W10" s="83"/>
      <c r="X10" s="83"/>
      <c r="Y10" s="83"/>
      <c r="Z10" s="83"/>
      <c r="AA10" s="244"/>
      <c r="AB10" s="244"/>
      <c r="AC10" s="127"/>
      <c r="AD10" s="128"/>
      <c r="AE10" s="85"/>
      <c r="AF10" s="85"/>
      <c r="AG10" s="85"/>
      <c r="AH10" s="136"/>
    </row>
    <row r="11" spans="1:36" s="84" customFormat="1" ht="22.5" customHeight="1" x14ac:dyDescent="0.15">
      <c r="A11" s="284" t="s">
        <v>1756</v>
      </c>
      <c r="B11" s="378" t="s">
        <v>1757</v>
      </c>
      <c r="C11" s="276"/>
      <c r="D11" s="695"/>
      <c r="E11" s="695"/>
      <c r="F11" s="695"/>
      <c r="G11" s="696"/>
      <c r="H11" s="696"/>
      <c r="I11" s="696"/>
      <c r="J11" s="696"/>
      <c r="K11" s="260"/>
      <c r="L11" s="340"/>
      <c r="M11" s="341"/>
      <c r="N11" s="288"/>
      <c r="O11" s="83"/>
      <c r="P11" s="346"/>
      <c r="Q11" s="343"/>
      <c r="R11" s="343"/>
      <c r="S11" s="162"/>
      <c r="T11" s="83"/>
      <c r="U11" s="85"/>
      <c r="V11" s="85"/>
      <c r="W11" s="83"/>
      <c r="X11" s="83"/>
      <c r="Y11" s="83"/>
      <c r="Z11" s="83"/>
      <c r="AA11" s="244"/>
      <c r="AB11" s="244"/>
      <c r="AC11" s="345"/>
      <c r="AD11" s="126"/>
      <c r="AE11" s="85"/>
      <c r="AF11" s="85"/>
      <c r="AG11" s="85"/>
      <c r="AH11" s="136"/>
    </row>
    <row r="12" spans="1:36" s="84" customFormat="1" ht="22.5" customHeight="1" x14ac:dyDescent="0.15">
      <c r="A12" s="284"/>
      <c r="B12" s="262"/>
      <c r="C12" s="276"/>
      <c r="D12" s="262"/>
      <c r="E12" s="262"/>
      <c r="F12" s="262"/>
      <c r="G12" s="259"/>
      <c r="H12" s="259"/>
      <c r="I12" s="259"/>
      <c r="J12" s="259"/>
      <c r="K12" s="260"/>
      <c r="L12" s="260"/>
      <c r="M12" s="287"/>
      <c r="N12" s="288"/>
      <c r="O12" s="83"/>
      <c r="P12" s="346"/>
      <c r="Q12" s="343"/>
      <c r="R12" s="343"/>
      <c r="S12" s="162"/>
      <c r="T12" s="83"/>
      <c r="U12" s="100"/>
      <c r="V12" s="347"/>
      <c r="W12" s="347"/>
      <c r="X12" s="347"/>
      <c r="Y12" s="347"/>
      <c r="Z12" s="347"/>
      <c r="AA12" s="244"/>
      <c r="AB12" s="244"/>
      <c r="AC12" s="345"/>
      <c r="AD12" s="126"/>
      <c r="AE12" s="85"/>
      <c r="AF12" s="85"/>
      <c r="AG12" s="85"/>
      <c r="AH12" s="136"/>
    </row>
    <row r="13" spans="1:36" s="84" customFormat="1" ht="13.5" customHeight="1" x14ac:dyDescent="0.15">
      <c r="A13" s="284"/>
      <c r="B13" s="290"/>
      <c r="C13" s="291" t="s">
        <v>1801</v>
      </c>
      <c r="D13" s="263" t="s">
        <v>1805</v>
      </c>
      <c r="E13" s="259"/>
      <c r="F13" s="256"/>
      <c r="G13" s="256"/>
      <c r="H13" s="256"/>
      <c r="I13" s="256"/>
      <c r="J13" s="256"/>
      <c r="K13" s="264" t="s">
        <v>1805</v>
      </c>
      <c r="L13" s="265" t="s">
        <v>1802</v>
      </c>
      <c r="M13" s="265"/>
      <c r="N13" s="292"/>
      <c r="O13" s="83"/>
      <c r="P13" s="162"/>
      <c r="Q13" s="162"/>
      <c r="R13" s="162"/>
      <c r="S13" s="162"/>
      <c r="T13" s="83"/>
      <c r="U13" s="100"/>
      <c r="V13" s="347"/>
      <c r="W13" s="83"/>
      <c r="X13" s="83"/>
      <c r="Y13" s="83"/>
      <c r="Z13" s="83"/>
      <c r="AA13" s="244"/>
      <c r="AB13" s="244"/>
      <c r="AC13" s="127"/>
      <c r="AD13" s="128"/>
      <c r="AE13" s="85"/>
      <c r="AF13" s="85"/>
      <c r="AG13" s="85"/>
      <c r="AH13" s="136"/>
    </row>
    <row r="14" spans="1:36" s="84" customFormat="1" ht="22.5" customHeight="1" x14ac:dyDescent="0.15">
      <c r="A14" s="284" t="s">
        <v>1770</v>
      </c>
      <c r="B14" s="262" t="s">
        <v>1828</v>
      </c>
      <c r="C14" s="293">
        <v>1</v>
      </c>
      <c r="D14" s="708" t="s">
        <v>1769</v>
      </c>
      <c r="E14" s="705"/>
      <c r="F14" s="706"/>
      <c r="G14" s="706"/>
      <c r="H14" s="704" t="s">
        <v>1769</v>
      </c>
      <c r="I14" s="705"/>
      <c r="J14" s="706"/>
      <c r="K14" s="707"/>
      <c r="L14" s="266">
        <v>1</v>
      </c>
      <c r="M14" s="700" t="str">
        <f>IF(AND(F14="",F15="",J14="",J15=""),"",IF(OR(F14="",F15="",J14="",J15=""),"指定",VLOOKUP(G9,'002'!D20:J32,6,FALSE)))</f>
        <v/>
      </c>
      <c r="N14" s="701"/>
      <c r="O14" s="85"/>
      <c r="P14" s="162"/>
      <c r="Q14" s="162"/>
      <c r="R14" s="162"/>
      <c r="S14" s="162"/>
      <c r="T14" s="83"/>
      <c r="U14" s="100"/>
      <c r="V14" s="83"/>
      <c r="W14" s="83"/>
      <c r="X14" s="83"/>
      <c r="Y14" s="83"/>
      <c r="Z14" s="83"/>
      <c r="AA14" s="244"/>
      <c r="AB14" s="345"/>
      <c r="AC14" s="244"/>
      <c r="AD14" s="126"/>
      <c r="AE14" s="85"/>
      <c r="AF14" s="85"/>
      <c r="AG14" s="85"/>
      <c r="AH14" s="136"/>
    </row>
    <row r="15" spans="1:36" s="84" customFormat="1" ht="22.5" customHeight="1" x14ac:dyDescent="0.15">
      <c r="A15" s="697" t="s">
        <v>1806</v>
      </c>
      <c r="B15" s="698"/>
      <c r="C15" s="293">
        <v>1</v>
      </c>
      <c r="D15" s="709" t="s">
        <v>1769</v>
      </c>
      <c r="E15" s="676"/>
      <c r="F15" s="677"/>
      <c r="G15" s="677"/>
      <c r="H15" s="675" t="s">
        <v>1769</v>
      </c>
      <c r="I15" s="676"/>
      <c r="J15" s="677"/>
      <c r="K15" s="678"/>
      <c r="L15" s="266">
        <v>1</v>
      </c>
      <c r="M15" s="702" t="str">
        <f>IF(AND(F14="",F15="",J14="",J15=""),"",IF(OR(F14="",F15="",J14="",J15=""),"不足",VLOOKUP(G9,'002'!D20:J32,7,FALSE)))</f>
        <v/>
      </c>
      <c r="N15" s="703"/>
      <c r="O15" s="85"/>
      <c r="P15" s="162"/>
      <c r="Q15" s="162"/>
      <c r="R15" s="162"/>
      <c r="S15" s="162"/>
      <c r="T15" s="83"/>
      <c r="U15" s="100"/>
      <c r="V15" s="83"/>
      <c r="W15" s="83"/>
      <c r="X15" s="83"/>
      <c r="Y15" s="83"/>
      <c r="Z15" s="83"/>
      <c r="AA15" s="244"/>
      <c r="AB15" s="244"/>
      <c r="AC15" s="244"/>
      <c r="AD15" s="126"/>
      <c r="AE15" s="85"/>
      <c r="AF15" s="85"/>
      <c r="AG15" s="85"/>
      <c r="AH15" s="136"/>
    </row>
    <row r="16" spans="1:36" s="84" customFormat="1" ht="22.5" customHeight="1" x14ac:dyDescent="0.15">
      <c r="A16" s="284"/>
      <c r="B16" s="290"/>
      <c r="C16" s="294" t="s">
        <v>1803</v>
      </c>
      <c r="D16" s="267">
        <v>2</v>
      </c>
      <c r="E16" s="268"/>
      <c r="F16" s="269"/>
      <c r="G16" s="269"/>
      <c r="H16" s="268"/>
      <c r="I16" s="268"/>
      <c r="J16" s="269"/>
      <c r="K16" s="270">
        <v>2</v>
      </c>
      <c r="L16" s="271" t="s">
        <v>1804</v>
      </c>
      <c r="M16" s="271"/>
      <c r="N16" s="295"/>
      <c r="O16" s="212"/>
      <c r="P16" s="83"/>
      <c r="Q16" s="100"/>
      <c r="R16" s="347"/>
      <c r="S16" s="347"/>
      <c r="T16" s="347"/>
      <c r="U16" s="83"/>
      <c r="V16" s="83"/>
      <c r="W16" s="244"/>
      <c r="X16" s="244"/>
      <c r="Y16" s="244"/>
      <c r="Z16" s="126"/>
      <c r="AA16" s="85"/>
      <c r="AB16" s="85"/>
      <c r="AC16" s="85"/>
      <c r="AD16" s="85"/>
      <c r="AE16" s="85"/>
      <c r="AF16" s="85"/>
      <c r="AG16" s="85"/>
      <c r="AH16" s="136"/>
    </row>
    <row r="17" spans="1:35" s="84" customFormat="1" ht="11.25" customHeight="1" x14ac:dyDescent="0.15">
      <c r="A17" s="296"/>
      <c r="B17" s="290"/>
      <c r="C17" s="294"/>
      <c r="D17" s="267"/>
      <c r="E17" s="268"/>
      <c r="F17" s="269"/>
      <c r="G17" s="269"/>
      <c r="H17" s="268"/>
      <c r="I17" s="268"/>
      <c r="J17" s="269"/>
      <c r="K17" s="270"/>
      <c r="L17" s="271"/>
      <c r="M17" s="271"/>
      <c r="N17" s="295"/>
      <c r="O17" s="211"/>
      <c r="P17" s="85"/>
      <c r="Q17" s="162"/>
      <c r="R17" s="212"/>
      <c r="S17" s="162"/>
      <c r="T17" s="212"/>
      <c r="U17" s="83"/>
      <c r="V17" s="100"/>
      <c r="W17" s="347"/>
      <c r="X17" s="347"/>
      <c r="Y17" s="347"/>
      <c r="Z17" s="83"/>
      <c r="AA17" s="83"/>
      <c r="AB17" s="244"/>
      <c r="AC17" s="244"/>
      <c r="AD17" s="244"/>
      <c r="AE17" s="126"/>
      <c r="AF17" s="85"/>
      <c r="AG17" s="85"/>
      <c r="AH17" s="136"/>
      <c r="AI17" s="136"/>
    </row>
    <row r="18" spans="1:35" s="84" customFormat="1" ht="22.5" customHeight="1" x14ac:dyDescent="0.15">
      <c r="A18" s="284" t="s">
        <v>1758</v>
      </c>
      <c r="B18" s="262" t="s">
        <v>1829</v>
      </c>
      <c r="C18" s="294"/>
      <c r="D18" s="679" t="str">
        <f>IF('001'!S3=0,"",'001'!S3)</f>
        <v/>
      </c>
      <c r="E18" s="680"/>
      <c r="F18" s="680"/>
      <c r="G18" s="683"/>
      <c r="H18" s="684"/>
      <c r="I18" s="272"/>
      <c r="J18" s="273" t="str">
        <f>IF(G18="","",D18&amp;G18)</f>
        <v/>
      </c>
      <c r="K18" s="274"/>
      <c r="L18" s="275" t="str">
        <f>J18</f>
        <v/>
      </c>
      <c r="M18" s="275"/>
      <c r="N18" s="297"/>
      <c r="O18" s="690" t="str">
        <f>IF(G18="","","⇒代替部品形名")</f>
        <v/>
      </c>
      <c r="P18" s="691"/>
      <c r="Q18" s="691"/>
      <c r="R18" s="691"/>
      <c r="S18" s="691"/>
      <c r="T18" s="671" t="str">
        <f>IF(L18="","",VLOOKUP(L18,参照表!D4:W278,20,TRUE))</f>
        <v/>
      </c>
      <c r="U18" s="671"/>
      <c r="V18" s="671"/>
      <c r="W18" s="671"/>
      <c r="X18" s="714" t="str">
        <f>IF(O18="","","（製品に含まれます）")</f>
        <v/>
      </c>
      <c r="Y18" s="714"/>
      <c r="Z18" s="714"/>
      <c r="AA18" s="714"/>
      <c r="AB18" s="714"/>
      <c r="AC18" s="714"/>
      <c r="AD18" s="714"/>
      <c r="AE18" s="714"/>
      <c r="AF18" s="714"/>
      <c r="AG18" s="85"/>
      <c r="AH18" s="136"/>
    </row>
    <row r="19" spans="1:35" s="84" customFormat="1" ht="22.5" customHeight="1" x14ac:dyDescent="0.15">
      <c r="A19" s="298" t="str">
        <f>IF(D19=" ","","カラープレート②")</f>
        <v>カラープレート②</v>
      </c>
      <c r="B19" s="290"/>
      <c r="C19" s="294"/>
      <c r="D19" s="679" t="str">
        <f>IF('001'!T3=0,"",'001'!T3)</f>
        <v/>
      </c>
      <c r="E19" s="680"/>
      <c r="F19" s="680"/>
      <c r="G19" s="683"/>
      <c r="H19" s="684"/>
      <c r="I19" s="272"/>
      <c r="J19" s="273" t="str">
        <f>IF(G19="","",D19&amp;G19)</f>
        <v/>
      </c>
      <c r="K19" s="274"/>
      <c r="L19" s="275" t="str">
        <f>J19</f>
        <v/>
      </c>
      <c r="M19" s="275"/>
      <c r="N19" s="289"/>
      <c r="O19" s="690" t="str">
        <f t="shared" ref="O19:O21" si="0">IF(G19="","","⇒代替部品形名")</f>
        <v/>
      </c>
      <c r="P19" s="691"/>
      <c r="Q19" s="691"/>
      <c r="R19" s="691"/>
      <c r="S19" s="691"/>
      <c r="T19" s="671" t="str">
        <f>IF(L19="","",VLOOKUP(L19,参照表!D5:W279,20,TRUE))</f>
        <v/>
      </c>
      <c r="U19" s="671"/>
      <c r="V19" s="671"/>
      <c r="W19" s="671"/>
      <c r="X19" s="714" t="str">
        <f>IF(O19="","","（製品に含まれます）")</f>
        <v/>
      </c>
      <c r="Y19" s="714"/>
      <c r="Z19" s="714"/>
      <c r="AA19" s="714"/>
      <c r="AB19" s="714"/>
      <c r="AC19" s="714"/>
      <c r="AD19" s="714"/>
      <c r="AE19" s="714"/>
      <c r="AF19" s="714"/>
      <c r="AG19" s="85"/>
      <c r="AH19" s="136"/>
    </row>
    <row r="20" spans="1:35" s="84" customFormat="1" ht="22.5" customHeight="1" x14ac:dyDescent="0.15">
      <c r="A20" s="298" t="str">
        <f>IF(D20=" ","","カラープレート③")</f>
        <v>カラープレート③</v>
      </c>
      <c r="B20" s="290"/>
      <c r="C20" s="294"/>
      <c r="D20" s="679" t="str">
        <f>IF('001'!U3=0,"",'001'!U3)</f>
        <v/>
      </c>
      <c r="E20" s="680"/>
      <c r="F20" s="680"/>
      <c r="G20" s="683"/>
      <c r="H20" s="684"/>
      <c r="I20" s="272"/>
      <c r="J20" s="273" t="str">
        <f>IF(G20="","",D20&amp;G20)</f>
        <v/>
      </c>
      <c r="K20" s="274"/>
      <c r="L20" s="275" t="str">
        <f>J20</f>
        <v/>
      </c>
      <c r="M20" s="275"/>
      <c r="N20" s="297"/>
      <c r="O20" s="690" t="str">
        <f t="shared" si="0"/>
        <v/>
      </c>
      <c r="P20" s="691"/>
      <c r="Q20" s="691"/>
      <c r="R20" s="691"/>
      <c r="S20" s="691"/>
      <c r="T20" s="671" t="str">
        <f>IF(L20="","",VLOOKUP(L20,参照表!D6:W280,20,TRUE))</f>
        <v/>
      </c>
      <c r="U20" s="671"/>
      <c r="V20" s="671"/>
      <c r="W20" s="671"/>
      <c r="X20" s="249"/>
      <c r="Y20" s="244"/>
      <c r="Z20" s="126"/>
      <c r="AA20" s="85"/>
      <c r="AB20" s="85"/>
      <c r="AC20" s="85"/>
      <c r="AD20" s="85"/>
      <c r="AE20" s="85"/>
      <c r="AF20" s="85"/>
      <c r="AG20" s="85"/>
      <c r="AH20" s="136"/>
    </row>
    <row r="21" spans="1:35" s="84" customFormat="1" ht="21.75" customHeight="1" x14ac:dyDescent="0.15">
      <c r="A21" s="298" t="str">
        <f>IF(D21=" ","","カラープレート④")</f>
        <v>カラープレート④</v>
      </c>
      <c r="B21" s="256"/>
      <c r="C21" s="279"/>
      <c r="D21" s="679" t="str">
        <f>IF('001'!V3=0,"",'001'!V3)</f>
        <v/>
      </c>
      <c r="E21" s="680"/>
      <c r="F21" s="680"/>
      <c r="G21" s="683"/>
      <c r="H21" s="684"/>
      <c r="I21" s="261"/>
      <c r="J21" s="273" t="str">
        <f>IF(G21="","",D21&amp;G21)</f>
        <v/>
      </c>
      <c r="K21" s="275"/>
      <c r="L21" s="275" t="str">
        <f>J21</f>
        <v/>
      </c>
      <c r="M21" s="275"/>
      <c r="N21" s="289"/>
      <c r="O21" s="690" t="str">
        <f t="shared" si="0"/>
        <v/>
      </c>
      <c r="P21" s="691"/>
      <c r="Q21" s="691"/>
      <c r="R21" s="691"/>
      <c r="S21" s="691"/>
      <c r="T21" s="671" t="str">
        <f>IF(L21="","",VLOOKUP(L21,参照表!D7:W281,20,TRUE))</f>
        <v/>
      </c>
      <c r="U21" s="671"/>
      <c r="V21" s="671"/>
      <c r="W21" s="671"/>
      <c r="X21" s="249"/>
      <c r="Y21" s="127"/>
      <c r="Z21" s="128"/>
      <c r="AA21" s="85"/>
      <c r="AB21" s="85"/>
      <c r="AC21" s="85"/>
      <c r="AD21" s="85"/>
      <c r="AE21" s="85"/>
      <c r="AF21" s="85"/>
      <c r="AG21" s="85"/>
      <c r="AH21" s="136"/>
    </row>
    <row r="22" spans="1:35" s="87" customFormat="1" ht="14.25" x14ac:dyDescent="0.15">
      <c r="A22" s="299"/>
      <c r="B22" s="300"/>
      <c r="C22" s="301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302"/>
      <c r="O22" s="682"/>
      <c r="P22" s="682"/>
      <c r="Q22" s="682"/>
      <c r="R22" s="682"/>
      <c r="S22" s="682"/>
      <c r="T22" s="88"/>
      <c r="U22" s="88"/>
      <c r="V22" s="88"/>
      <c r="W22" s="88"/>
      <c r="X22" s="193"/>
      <c r="Y22" s="193"/>
      <c r="Z22" s="130"/>
      <c r="AA22" s="130"/>
      <c r="AB22" s="130"/>
      <c r="AC22" s="130"/>
      <c r="AD22" s="130"/>
      <c r="AE22" s="130"/>
      <c r="AF22" s="130"/>
      <c r="AG22" s="130"/>
      <c r="AH22" s="363"/>
    </row>
    <row r="23" spans="1:35" s="84" customFormat="1" ht="22.5" customHeight="1" x14ac:dyDescent="0.15">
      <c r="A23" s="284" t="s">
        <v>1760</v>
      </c>
      <c r="B23" s="262" t="s">
        <v>1761</v>
      </c>
      <c r="C23" s="674" t="s">
        <v>1982</v>
      </c>
      <c r="D23" s="674"/>
      <c r="E23" s="672" t="s">
        <v>1762</v>
      </c>
      <c r="F23" s="673"/>
      <c r="G23" s="670"/>
      <c r="H23" s="670"/>
      <c r="I23" s="818" t="str">
        <f>IF(G23="","","K")</f>
        <v/>
      </c>
      <c r="J23" s="818"/>
      <c r="K23" s="86"/>
      <c r="L23" s="86"/>
      <c r="M23" s="278" t="str">
        <f>IF(OR(G23="",I23=""),"",E23&amp;G23&amp;I23)</f>
        <v/>
      </c>
      <c r="N23" s="281" t="str">
        <f>M23</f>
        <v/>
      </c>
      <c r="O23" s="681" t="str">
        <f>IF(I23="","","⇒代替部品形名")</f>
        <v/>
      </c>
      <c r="P23" s="682"/>
      <c r="Q23" s="682"/>
      <c r="R23" s="682"/>
      <c r="S23" s="682"/>
      <c r="T23" s="671" t="str">
        <f>IF(N23="","",VLOOKUP(N23,参照表!D4:X278,20,TRUE))</f>
        <v/>
      </c>
      <c r="U23" s="671"/>
      <c r="V23" s="671"/>
      <c r="W23" s="671"/>
      <c r="X23" s="671" t="str">
        <f>IF(N23="","",VLOOKUP(N23,参照表!D4:X278,21,TRUE))</f>
        <v/>
      </c>
      <c r="Y23" s="671"/>
      <c r="Z23" s="671"/>
      <c r="AA23" s="671"/>
      <c r="AB23" s="671"/>
      <c r="AC23" s="671"/>
      <c r="AD23" s="85"/>
      <c r="AE23" s="85"/>
      <c r="AF23" s="85"/>
      <c r="AG23" s="85"/>
      <c r="AH23" s="136"/>
    </row>
    <row r="24" spans="1:35" s="84" customFormat="1" ht="22.5" customHeight="1" x14ac:dyDescent="0.15">
      <c r="A24" s="284"/>
      <c r="B24" s="262"/>
      <c r="C24" s="674" t="s">
        <v>1983</v>
      </c>
      <c r="D24" s="674"/>
      <c r="E24" s="672" t="s">
        <v>1984</v>
      </c>
      <c r="F24" s="673"/>
      <c r="G24" s="670"/>
      <c r="H24" s="670"/>
      <c r="I24" s="818" t="str">
        <f>IF(G24="","","K")</f>
        <v/>
      </c>
      <c r="J24" s="818"/>
      <c r="K24" s="86"/>
      <c r="L24" s="86"/>
      <c r="M24" s="278" t="str">
        <f>IF(OR(G24="",I24=""),"",E24&amp;G24&amp;I24)</f>
        <v/>
      </c>
      <c r="N24" s="281" t="str">
        <f>M24</f>
        <v/>
      </c>
      <c r="O24" s="681" t="str">
        <f>IF(I24="","","⇒代替部品形名")</f>
        <v/>
      </c>
      <c r="P24" s="682"/>
      <c r="Q24" s="682"/>
      <c r="R24" s="682"/>
      <c r="S24" s="682"/>
      <c r="T24" s="671" t="str">
        <f>IF(N24="","",VLOOKUP(N24,参照表!D5:X279,20,TRUE))</f>
        <v/>
      </c>
      <c r="U24" s="671"/>
      <c r="V24" s="671"/>
      <c r="W24" s="671"/>
      <c r="X24" s="671" t="str">
        <f>IF(N24="","",VLOOKUP(N24,参照表!D5:X279,21,TRUE))</f>
        <v/>
      </c>
      <c r="Y24" s="671"/>
      <c r="Z24" s="671"/>
      <c r="AA24" s="671"/>
      <c r="AB24" s="671"/>
      <c r="AC24" s="671"/>
      <c r="AD24" s="85"/>
      <c r="AE24" s="85"/>
      <c r="AF24" s="85"/>
      <c r="AG24" s="85"/>
      <c r="AH24" s="136"/>
    </row>
    <row r="25" spans="1:35" s="84" customFormat="1" ht="22.5" customHeight="1" x14ac:dyDescent="0.15">
      <c r="A25" s="284"/>
      <c r="B25" s="262"/>
      <c r="C25" s="301"/>
      <c r="D25" s="301"/>
      <c r="E25" s="315"/>
      <c r="F25" s="315"/>
      <c r="G25" s="350"/>
      <c r="H25" s="350"/>
      <c r="I25" s="366"/>
      <c r="J25" s="366"/>
      <c r="K25" s="366"/>
      <c r="L25" s="366"/>
      <c r="M25" s="273"/>
      <c r="N25" s="281"/>
      <c r="O25" s="246"/>
      <c r="P25" s="245"/>
      <c r="Q25" s="245"/>
      <c r="R25" s="245"/>
      <c r="S25" s="245"/>
      <c r="T25" s="249"/>
      <c r="U25" s="249"/>
      <c r="V25" s="249"/>
      <c r="W25" s="249"/>
      <c r="X25" s="249"/>
      <c r="Y25" s="249"/>
      <c r="Z25" s="249"/>
      <c r="AA25" s="249"/>
      <c r="AB25" s="249"/>
      <c r="AC25" s="249"/>
      <c r="AD25" s="85"/>
      <c r="AE25" s="85"/>
      <c r="AF25" s="85"/>
      <c r="AG25" s="85"/>
      <c r="AH25" s="136"/>
    </row>
    <row r="26" spans="1:35" s="84" customFormat="1" ht="22.5" customHeight="1" x14ac:dyDescent="0.15">
      <c r="A26" s="284" t="s">
        <v>1763</v>
      </c>
      <c r="B26" s="262" t="s">
        <v>1761</v>
      </c>
      <c r="C26" s="276"/>
      <c r="D26" s="672" t="s">
        <v>1761</v>
      </c>
      <c r="E26" s="672"/>
      <c r="F26" s="672"/>
      <c r="G26" s="670"/>
      <c r="H26" s="670"/>
      <c r="I26" s="277"/>
      <c r="J26" s="277"/>
      <c r="K26" s="277"/>
      <c r="L26" s="278" t="str">
        <f>IF(G26="","",D26&amp;G26)</f>
        <v/>
      </c>
      <c r="M26" s="281" t="str">
        <f>L26</f>
        <v/>
      </c>
      <c r="N26" s="297"/>
      <c r="O26" s="681" t="str">
        <f>IF(G26="","","⇒代替部品形名")</f>
        <v/>
      </c>
      <c r="P26" s="682"/>
      <c r="Q26" s="682"/>
      <c r="R26" s="682"/>
      <c r="S26" s="682"/>
      <c r="T26" s="671" t="str">
        <f>IF(M26="","",VLOOKUP(M26,参照表!D4:W278,20,TRUE))</f>
        <v/>
      </c>
      <c r="U26" s="671"/>
      <c r="V26" s="671"/>
      <c r="W26" s="671"/>
      <c r="X26" s="212"/>
      <c r="Y26" s="212"/>
      <c r="Z26" s="214"/>
      <c r="AA26" s="214"/>
      <c r="AB26" s="214"/>
      <c r="AC26" s="214"/>
      <c r="AD26" s="85"/>
      <c r="AE26" s="85"/>
      <c r="AF26" s="85"/>
      <c r="AG26" s="85"/>
      <c r="AH26" s="136"/>
    </row>
    <row r="27" spans="1:35" s="84" customFormat="1" ht="13.5" customHeight="1" x14ac:dyDescent="0.15">
      <c r="A27" s="284"/>
      <c r="B27" s="256"/>
      <c r="C27" s="262"/>
      <c r="D27" s="259"/>
      <c r="E27" s="256"/>
      <c r="F27" s="256"/>
      <c r="G27" s="256"/>
      <c r="H27" s="256"/>
      <c r="I27" s="367"/>
      <c r="J27" s="367"/>
      <c r="K27" s="261"/>
      <c r="L27" s="261"/>
      <c r="M27" s="277"/>
      <c r="N27" s="368"/>
      <c r="O27" s="244"/>
      <c r="P27" s="244"/>
      <c r="Q27" s="127"/>
      <c r="R27" s="128"/>
      <c r="S27" s="83"/>
      <c r="T27" s="100"/>
      <c r="U27" s="347"/>
      <c r="V27" s="83"/>
      <c r="W27" s="83"/>
      <c r="X27" s="83"/>
      <c r="Y27" s="83"/>
      <c r="Z27" s="85"/>
      <c r="AA27" s="85"/>
      <c r="AB27" s="85"/>
      <c r="AC27" s="85"/>
      <c r="AD27" s="85"/>
      <c r="AE27" s="85"/>
      <c r="AF27" s="85"/>
      <c r="AG27" s="85"/>
      <c r="AH27" s="136"/>
    </row>
    <row r="28" spans="1:35" s="84" customFormat="1" ht="22.5" customHeight="1" x14ac:dyDescent="0.15">
      <c r="A28" s="284" t="s">
        <v>1764</v>
      </c>
      <c r="B28" s="268" t="s">
        <v>1765</v>
      </c>
      <c r="C28" s="290"/>
      <c r="D28" s="687" t="s">
        <v>1765</v>
      </c>
      <c r="E28" s="687"/>
      <c r="F28" s="687"/>
      <c r="G28" s="688"/>
      <c r="H28" s="688"/>
      <c r="I28" s="280"/>
      <c r="J28" s="278" t="str">
        <f>IF(G28="","",D28&amp;G28)</f>
        <v/>
      </c>
      <c r="K28" s="275"/>
      <c r="L28" s="281" t="str">
        <f>J28</f>
        <v/>
      </c>
      <c r="M28" s="283"/>
      <c r="N28" s="303"/>
      <c r="O28" s="690" t="str">
        <f>IF(L28="","","⇒代替部品形名")</f>
        <v/>
      </c>
      <c r="P28" s="691"/>
      <c r="Q28" s="691"/>
      <c r="R28" s="691"/>
      <c r="S28" s="691"/>
      <c r="T28" s="671" t="str">
        <f>IF(L28="","",VLOOKUP(L28,参照表!D4:W278,20,TRUE))</f>
        <v/>
      </c>
      <c r="U28" s="671"/>
      <c r="V28" s="671"/>
      <c r="W28" s="671"/>
      <c r="X28" s="671" t="str">
        <f>IF(L28="","",VLOOKUP(L28,参照表!D4:X278,21,TRUE))</f>
        <v/>
      </c>
      <c r="Y28" s="671"/>
      <c r="Z28" s="671"/>
      <c r="AA28" s="671"/>
      <c r="AB28" s="671"/>
      <c r="AC28" s="671"/>
      <c r="AD28" s="85"/>
      <c r="AE28" s="85"/>
      <c r="AF28" s="85"/>
      <c r="AG28" s="85"/>
      <c r="AH28" s="136"/>
    </row>
    <row r="29" spans="1:35" s="87" customFormat="1" ht="14.25" x14ac:dyDescent="0.15">
      <c r="A29" s="304"/>
      <c r="B29" s="305"/>
      <c r="C29" s="306"/>
      <c r="D29" s="282"/>
      <c r="E29" s="282"/>
      <c r="F29" s="282"/>
      <c r="G29" s="282"/>
      <c r="H29" s="282"/>
      <c r="I29" s="280"/>
      <c r="J29" s="280"/>
      <c r="K29" s="275"/>
      <c r="L29" s="275"/>
      <c r="M29" s="283"/>
      <c r="N29" s="303"/>
      <c r="O29" s="690" t="str">
        <f t="shared" ref="O29:O31" si="1">IF(L29="","","⇒代替部品形名")</f>
        <v/>
      </c>
      <c r="P29" s="691"/>
      <c r="Q29" s="691"/>
      <c r="R29" s="691"/>
      <c r="S29" s="691"/>
      <c r="T29" s="215"/>
      <c r="U29" s="88"/>
      <c r="V29" s="88"/>
      <c r="W29" s="88"/>
      <c r="X29" s="193"/>
      <c r="Y29" s="193"/>
      <c r="Z29" s="130"/>
      <c r="AA29" s="130"/>
      <c r="AB29" s="130"/>
      <c r="AC29" s="130"/>
      <c r="AD29" s="130"/>
      <c r="AE29" s="130"/>
      <c r="AF29" s="130"/>
      <c r="AG29" s="130"/>
      <c r="AH29" s="363"/>
    </row>
    <row r="30" spans="1:35" s="84" customFormat="1" ht="22.5" customHeight="1" x14ac:dyDescent="0.15">
      <c r="A30" s="284" t="s">
        <v>1766</v>
      </c>
      <c r="B30" s="268" t="s">
        <v>1761</v>
      </c>
      <c r="C30" s="290"/>
      <c r="D30" s="687" t="s">
        <v>1767</v>
      </c>
      <c r="E30" s="687"/>
      <c r="F30" s="687"/>
      <c r="G30" s="688"/>
      <c r="H30" s="688"/>
      <c r="I30" s="280"/>
      <c r="J30" s="278" t="str">
        <f>IF(G30="","",D30&amp;G30)</f>
        <v/>
      </c>
      <c r="K30" s="283"/>
      <c r="L30" s="281" t="str">
        <f>J30</f>
        <v/>
      </c>
      <c r="M30" s="283"/>
      <c r="N30" s="303"/>
      <c r="O30" s="690"/>
      <c r="P30" s="691"/>
      <c r="Q30" s="691"/>
      <c r="R30" s="691"/>
      <c r="S30" s="691"/>
      <c r="T30" s="85"/>
      <c r="U30" s="85"/>
      <c r="V30" s="83"/>
      <c r="W30" s="83"/>
      <c r="X30" s="83"/>
      <c r="Y30" s="83"/>
      <c r="Z30" s="85"/>
      <c r="AA30" s="85"/>
      <c r="AB30" s="85"/>
      <c r="AC30" s="85"/>
      <c r="AD30" s="85"/>
      <c r="AE30" s="85"/>
      <c r="AF30" s="85"/>
      <c r="AG30" s="85"/>
      <c r="AH30" s="136"/>
    </row>
    <row r="31" spans="1:35" s="84" customFormat="1" ht="13.5" customHeight="1" x14ac:dyDescent="0.15">
      <c r="A31" s="284"/>
      <c r="B31" s="256"/>
      <c r="C31" s="262"/>
      <c r="D31" s="259"/>
      <c r="E31" s="256"/>
      <c r="F31" s="256"/>
      <c r="G31" s="256"/>
      <c r="H31" s="256"/>
      <c r="I31" s="369"/>
      <c r="J31" s="369"/>
      <c r="K31" s="275"/>
      <c r="L31" s="275"/>
      <c r="M31" s="275"/>
      <c r="N31" s="289"/>
      <c r="O31" s="690" t="str">
        <f t="shared" si="1"/>
        <v/>
      </c>
      <c r="P31" s="691"/>
      <c r="Q31" s="691"/>
      <c r="R31" s="691"/>
      <c r="S31" s="691"/>
      <c r="T31" s="100"/>
      <c r="U31" s="347"/>
      <c r="V31" s="83"/>
      <c r="W31" s="83"/>
      <c r="X31" s="83"/>
      <c r="Y31" s="83"/>
      <c r="Z31" s="85"/>
      <c r="AA31" s="85"/>
      <c r="AB31" s="85"/>
      <c r="AC31" s="85"/>
      <c r="AD31" s="85"/>
      <c r="AE31" s="85"/>
      <c r="AF31" s="85"/>
      <c r="AG31" s="85"/>
      <c r="AH31" s="136"/>
    </row>
    <row r="32" spans="1:35" s="84" customFormat="1" ht="22.5" customHeight="1" x14ac:dyDescent="0.15">
      <c r="A32" s="284" t="s">
        <v>1768</v>
      </c>
      <c r="B32" s="268" t="s">
        <v>1759</v>
      </c>
      <c r="C32" s="268"/>
      <c r="D32" s="685" t="s">
        <v>1759</v>
      </c>
      <c r="E32" s="685"/>
      <c r="F32" s="685"/>
      <c r="G32" s="686"/>
      <c r="H32" s="686"/>
      <c r="I32" s="274"/>
      <c r="J32" s="273" t="str">
        <f>IF(AND(G32="",I32=""),"",D32&amp;G32&amp;I32)</f>
        <v/>
      </c>
      <c r="K32" s="275"/>
      <c r="L32" s="275" t="str">
        <f>J32</f>
        <v/>
      </c>
      <c r="M32" s="275"/>
      <c r="N32" s="289"/>
      <c r="O32" s="690" t="str">
        <f>IF(L32="","","⇒代替部品形名")</f>
        <v/>
      </c>
      <c r="P32" s="691"/>
      <c r="Q32" s="691"/>
      <c r="R32" s="691"/>
      <c r="S32" s="691"/>
      <c r="T32" s="714" t="str">
        <f>IF(L32="","",VLOOKUP(L32,参照表!D4:W278,20,TRUE))</f>
        <v/>
      </c>
      <c r="U32" s="714"/>
      <c r="V32" s="714"/>
      <c r="W32" s="714"/>
      <c r="X32" s="714" t="str">
        <f>IF(O32="","","（製品に含まれます）")</f>
        <v/>
      </c>
      <c r="Y32" s="714"/>
      <c r="Z32" s="714"/>
      <c r="AA32" s="714"/>
      <c r="AB32" s="714"/>
      <c r="AC32" s="714"/>
      <c r="AD32" s="714"/>
      <c r="AE32" s="714"/>
      <c r="AF32" s="714"/>
      <c r="AG32" s="85"/>
      <c r="AH32" s="136"/>
    </row>
    <row r="33" spans="1:34" s="84" customFormat="1" ht="22.5" customHeight="1" x14ac:dyDescent="0.15">
      <c r="A33" s="284" t="s">
        <v>1768</v>
      </c>
      <c r="B33" s="268" t="s">
        <v>1759</v>
      </c>
      <c r="C33" s="268"/>
      <c r="D33" s="685" t="s">
        <v>1759</v>
      </c>
      <c r="E33" s="685"/>
      <c r="F33" s="685"/>
      <c r="G33" s="686"/>
      <c r="H33" s="686"/>
      <c r="I33" s="274"/>
      <c r="J33" s="273" t="str">
        <f>IF(AND(G33="",I33=""),"",D33&amp;G33&amp;I33)</f>
        <v/>
      </c>
      <c r="K33" s="275"/>
      <c r="L33" s="275" t="str">
        <f>J33</f>
        <v/>
      </c>
      <c r="M33" s="275"/>
      <c r="N33" s="289"/>
      <c r="O33" s="690" t="str">
        <f>IF(L33="","","⇒代替部品形名")</f>
        <v/>
      </c>
      <c r="P33" s="691"/>
      <c r="Q33" s="691"/>
      <c r="R33" s="691"/>
      <c r="S33" s="691"/>
      <c r="T33" s="714" t="str">
        <f>IF(L33="","",VLOOKUP(L33,参照表!D4:W278,20,TRUE))</f>
        <v/>
      </c>
      <c r="U33" s="714"/>
      <c r="V33" s="714"/>
      <c r="W33" s="714"/>
      <c r="X33" s="714" t="str">
        <f t="shared" ref="X33:X35" si="2">IF(O33="","","（製品に含まれます）")</f>
        <v/>
      </c>
      <c r="Y33" s="714"/>
      <c r="Z33" s="714"/>
      <c r="AA33" s="714"/>
      <c r="AB33" s="714"/>
      <c r="AC33" s="714"/>
      <c r="AD33" s="714"/>
      <c r="AE33" s="714"/>
      <c r="AF33" s="714"/>
      <c r="AG33" s="85"/>
      <c r="AH33" s="136"/>
    </row>
    <row r="34" spans="1:34" s="84" customFormat="1" ht="22.5" customHeight="1" x14ac:dyDescent="0.15">
      <c r="A34" s="284" t="s">
        <v>1768</v>
      </c>
      <c r="B34" s="268" t="s">
        <v>1759</v>
      </c>
      <c r="C34" s="268"/>
      <c r="D34" s="685" t="s">
        <v>1759</v>
      </c>
      <c r="E34" s="685"/>
      <c r="F34" s="685"/>
      <c r="G34" s="686"/>
      <c r="H34" s="686"/>
      <c r="I34" s="277"/>
      <c r="J34" s="273" t="str">
        <f>IF(AND(G34="",I34=""),"",D34&amp;G34&amp;I34)</f>
        <v/>
      </c>
      <c r="K34" s="275"/>
      <c r="L34" s="275" t="str">
        <f>J34</f>
        <v/>
      </c>
      <c r="M34" s="275"/>
      <c r="N34" s="370"/>
      <c r="O34" s="690" t="str">
        <f>IF(L34="","","⇒代替部品形名")</f>
        <v/>
      </c>
      <c r="P34" s="691"/>
      <c r="Q34" s="691"/>
      <c r="R34" s="691"/>
      <c r="S34" s="691"/>
      <c r="T34" s="714" t="str">
        <f>IF(L34="","",VLOOKUP(L34,参照表!D4:W278,20,TRUE))</f>
        <v/>
      </c>
      <c r="U34" s="714"/>
      <c r="V34" s="714"/>
      <c r="W34" s="714"/>
      <c r="X34" s="714" t="str">
        <f t="shared" si="2"/>
        <v/>
      </c>
      <c r="Y34" s="714"/>
      <c r="Z34" s="714"/>
      <c r="AA34" s="714"/>
      <c r="AB34" s="714"/>
      <c r="AC34" s="714"/>
      <c r="AD34" s="714"/>
      <c r="AE34" s="714"/>
      <c r="AF34" s="714"/>
      <c r="AG34" s="85"/>
      <c r="AH34" s="136"/>
    </row>
    <row r="35" spans="1:34" s="84" customFormat="1" ht="22.5" customHeight="1" x14ac:dyDescent="0.15">
      <c r="A35" s="284" t="s">
        <v>1768</v>
      </c>
      <c r="B35" s="268" t="s">
        <v>1759</v>
      </c>
      <c r="C35" s="268"/>
      <c r="D35" s="685" t="s">
        <v>1759</v>
      </c>
      <c r="E35" s="685"/>
      <c r="F35" s="685"/>
      <c r="G35" s="686"/>
      <c r="H35" s="686"/>
      <c r="I35" s="277"/>
      <c r="J35" s="273" t="str">
        <f>IF(AND(G35="",I35=""),"",D35&amp;G35&amp;I35)</f>
        <v/>
      </c>
      <c r="K35" s="275"/>
      <c r="L35" s="275" t="str">
        <f>J35</f>
        <v/>
      </c>
      <c r="M35" s="275"/>
      <c r="N35" s="370"/>
      <c r="O35" s="690" t="str">
        <f>IF(L35="","","⇒代替部品形名")</f>
        <v/>
      </c>
      <c r="P35" s="691"/>
      <c r="Q35" s="691"/>
      <c r="R35" s="691"/>
      <c r="S35" s="691"/>
      <c r="T35" s="714" t="str">
        <f>IF(L35="","",VLOOKUP(L35,参照表!D4:W278,20,TRUE))</f>
        <v/>
      </c>
      <c r="U35" s="714"/>
      <c r="V35" s="714"/>
      <c r="W35" s="714"/>
      <c r="X35" s="714" t="str">
        <f t="shared" si="2"/>
        <v/>
      </c>
      <c r="Y35" s="714"/>
      <c r="Z35" s="714"/>
      <c r="AA35" s="714"/>
      <c r="AB35" s="714"/>
      <c r="AC35" s="714"/>
      <c r="AD35" s="714"/>
      <c r="AE35" s="714"/>
      <c r="AF35" s="714"/>
      <c r="AG35" s="85"/>
      <c r="AH35" s="136"/>
    </row>
    <row r="36" spans="1:34" s="87" customFormat="1" ht="14.25" x14ac:dyDescent="0.15">
      <c r="A36" s="299"/>
      <c r="B36" s="300"/>
      <c r="C36" s="301"/>
      <c r="D36" s="276"/>
      <c r="E36" s="276"/>
      <c r="F36" s="276"/>
      <c r="G36" s="674"/>
      <c r="H36" s="674"/>
      <c r="I36" s="277"/>
      <c r="J36" s="277"/>
      <c r="K36" s="277"/>
      <c r="L36" s="277"/>
      <c r="M36" s="277"/>
      <c r="N36" s="368"/>
      <c r="O36" s="88"/>
      <c r="P36" s="85"/>
      <c r="Q36" s="248"/>
      <c r="R36" s="85"/>
      <c r="S36" s="85"/>
      <c r="T36" s="85"/>
      <c r="U36" s="130"/>
      <c r="V36" s="130"/>
      <c r="W36" s="130"/>
      <c r="X36" s="130"/>
      <c r="Y36" s="130"/>
      <c r="Z36" s="130"/>
      <c r="AA36" s="130"/>
      <c r="AB36" s="130"/>
      <c r="AC36" s="130"/>
      <c r="AD36" s="130"/>
      <c r="AE36" s="130"/>
      <c r="AF36" s="130"/>
      <c r="AG36" s="130"/>
      <c r="AH36" s="363"/>
    </row>
    <row r="37" spans="1:34" s="87" customFormat="1" ht="15" thickBot="1" x14ac:dyDescent="0.2">
      <c r="A37" s="307"/>
      <c r="B37" s="308"/>
      <c r="C37" s="309"/>
      <c r="D37" s="310"/>
      <c r="E37" s="310"/>
      <c r="F37" s="310"/>
      <c r="G37" s="310"/>
      <c r="H37" s="310"/>
      <c r="I37" s="371"/>
      <c r="J37" s="371"/>
      <c r="K37" s="371"/>
      <c r="L37" s="371"/>
      <c r="M37" s="371"/>
      <c r="N37" s="372"/>
      <c r="O37" s="88"/>
      <c r="P37" s="85"/>
      <c r="Q37" s="248"/>
      <c r="R37" s="85"/>
      <c r="S37" s="85"/>
      <c r="T37" s="85"/>
      <c r="U37" s="130"/>
      <c r="V37" s="130"/>
      <c r="W37" s="130"/>
      <c r="X37" s="130"/>
      <c r="Y37" s="130"/>
      <c r="Z37" s="130"/>
      <c r="AA37" s="130"/>
      <c r="AB37" s="130"/>
      <c r="AC37" s="130"/>
      <c r="AD37" s="130"/>
      <c r="AE37" s="130"/>
      <c r="AF37" s="130"/>
      <c r="AG37" s="130"/>
      <c r="AH37" s="363"/>
    </row>
    <row r="38" spans="1:34" x14ac:dyDescent="0.15">
      <c r="A38" s="89"/>
      <c r="B38" s="90"/>
      <c r="C38" s="91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116"/>
      <c r="O38" s="116"/>
      <c r="P38" s="117"/>
      <c r="Q38" s="116"/>
      <c r="R38" s="116"/>
      <c r="S38" s="116"/>
      <c r="T38" s="143"/>
      <c r="U38" s="143"/>
      <c r="V38" s="143"/>
      <c r="W38" s="143"/>
      <c r="X38" s="143"/>
      <c r="Y38" s="204"/>
      <c r="Z38" s="204"/>
      <c r="AA38" s="204"/>
      <c r="AB38" s="204"/>
      <c r="AC38" s="204"/>
      <c r="AD38" s="204"/>
      <c r="AE38" s="204"/>
      <c r="AF38" s="204"/>
      <c r="AG38" s="204"/>
    </row>
  </sheetData>
  <sheetProtection algorithmName="SHA-512" hashValue="Y5ryWnA4hePMEtG7YvR8hHyQUMBvXuwf9dRHiCDDwlMXElVqs4fCNIziz+jRRQJ/psi1bFDTUmq5xlRgAtUr5Q==" saltValue="TGpk1+JX5+ZfyBfvlgdv6Q==" spinCount="100000" sheet="1" objects="1" scenarios="1"/>
  <mergeCells count="102">
    <mergeCell ref="C3:J3"/>
    <mergeCell ref="X32:AF32"/>
    <mergeCell ref="X33:AF33"/>
    <mergeCell ref="X34:AF34"/>
    <mergeCell ref="X35:AF35"/>
    <mergeCell ref="P6:AF6"/>
    <mergeCell ref="U2:AF2"/>
    <mergeCell ref="V5:Z5"/>
    <mergeCell ref="AB4:AF4"/>
    <mergeCell ref="AB5:AF5"/>
    <mergeCell ref="X28:AC28"/>
    <mergeCell ref="U3:AF3"/>
    <mergeCell ref="X18:AF18"/>
    <mergeCell ref="X19:AF19"/>
    <mergeCell ref="O22:S22"/>
    <mergeCell ref="O23:S23"/>
    <mergeCell ref="O26:S26"/>
    <mergeCell ref="O28:S28"/>
    <mergeCell ref="X23:AC23"/>
    <mergeCell ref="X24:AC24"/>
    <mergeCell ref="O20:S20"/>
    <mergeCell ref="O21:S21"/>
    <mergeCell ref="T20:W20"/>
    <mergeCell ref="T21:W21"/>
    <mergeCell ref="C4:N4"/>
    <mergeCell ref="C5:N5"/>
    <mergeCell ref="P4:T4"/>
    <mergeCell ref="O19:S19"/>
    <mergeCell ref="T19:W19"/>
    <mergeCell ref="T35:W35"/>
    <mergeCell ref="O32:S32"/>
    <mergeCell ref="O33:S33"/>
    <mergeCell ref="O34:S34"/>
    <mergeCell ref="O35:S35"/>
    <mergeCell ref="T33:W33"/>
    <mergeCell ref="T34:W34"/>
    <mergeCell ref="T32:W32"/>
    <mergeCell ref="O30:S30"/>
    <mergeCell ref="O31:S31"/>
    <mergeCell ref="T26:W26"/>
    <mergeCell ref="T28:W28"/>
    <mergeCell ref="O29:S29"/>
    <mergeCell ref="D26:F26"/>
    <mergeCell ref="G26:H26"/>
    <mergeCell ref="D28:F28"/>
    <mergeCell ref="G28:H28"/>
    <mergeCell ref="C24:D24"/>
    <mergeCell ref="G23:H23"/>
    <mergeCell ref="A4:B4"/>
    <mergeCell ref="O18:S18"/>
    <mergeCell ref="T18:W18"/>
    <mergeCell ref="A6:N6"/>
    <mergeCell ref="D7:F7"/>
    <mergeCell ref="D9:F9"/>
    <mergeCell ref="G9:H9"/>
    <mergeCell ref="I9:J9"/>
    <mergeCell ref="K9:L9"/>
    <mergeCell ref="A15:B15"/>
    <mergeCell ref="G18:H18"/>
    <mergeCell ref="D11:F11"/>
    <mergeCell ref="P5:T5"/>
    <mergeCell ref="V4:Z4"/>
    <mergeCell ref="M14:N14"/>
    <mergeCell ref="M15:N15"/>
    <mergeCell ref="H14:I14"/>
    <mergeCell ref="J14:K14"/>
    <mergeCell ref="G11:H11"/>
    <mergeCell ref="I11:J11"/>
    <mergeCell ref="F14:G14"/>
    <mergeCell ref="D14:E14"/>
    <mergeCell ref="D15:E15"/>
    <mergeCell ref="F15:G15"/>
    <mergeCell ref="D35:F35"/>
    <mergeCell ref="G35:H35"/>
    <mergeCell ref="G36:H36"/>
    <mergeCell ref="D33:F33"/>
    <mergeCell ref="G33:H33"/>
    <mergeCell ref="D34:F34"/>
    <mergeCell ref="G34:H34"/>
    <mergeCell ref="D30:F30"/>
    <mergeCell ref="G30:H30"/>
    <mergeCell ref="D32:F32"/>
    <mergeCell ref="G32:H32"/>
    <mergeCell ref="G7:I7"/>
    <mergeCell ref="I23:J23"/>
    <mergeCell ref="T23:W23"/>
    <mergeCell ref="E23:F23"/>
    <mergeCell ref="C23:D23"/>
    <mergeCell ref="H15:I15"/>
    <mergeCell ref="J15:K15"/>
    <mergeCell ref="D18:F18"/>
    <mergeCell ref="G24:H24"/>
    <mergeCell ref="I24:J24"/>
    <mergeCell ref="T24:W24"/>
    <mergeCell ref="O24:S24"/>
    <mergeCell ref="E24:F24"/>
    <mergeCell ref="G19:H19"/>
    <mergeCell ref="G20:H20"/>
    <mergeCell ref="G21:H21"/>
    <mergeCell ref="D19:F19"/>
    <mergeCell ref="D21:F21"/>
    <mergeCell ref="D20:F20"/>
  </mergeCells>
  <phoneticPr fontId="3"/>
  <conditionalFormatting sqref="G18:H18">
    <cfRule type="expression" dxfId="927" priority="7">
      <formula>$M$3="①"</formula>
    </cfRule>
  </conditionalFormatting>
  <conditionalFormatting sqref="G19:H19">
    <cfRule type="expression" dxfId="926" priority="6">
      <formula>$N$3="②"</formula>
    </cfRule>
  </conditionalFormatting>
  <conditionalFormatting sqref="G20:H20">
    <cfRule type="expression" dxfId="925" priority="5">
      <formula>$O$3="③"</formula>
    </cfRule>
  </conditionalFormatting>
  <conditionalFormatting sqref="G21:H21">
    <cfRule type="expression" dxfId="924" priority="4">
      <formula>$P$3="④"</formula>
    </cfRule>
  </conditionalFormatting>
  <conditionalFormatting sqref="AO9">
    <cfRule type="cellIs" dxfId="923" priority="2" operator="equal">
      <formula>"スイッチ本体と別に注文してください"</formula>
    </cfRule>
  </conditionalFormatting>
  <conditionalFormatting sqref="P6:AF6">
    <cfRule type="cellIs" dxfId="922" priority="1" operator="equal">
      <formula>"スイッチ本体と別に注文してください"</formula>
    </cfRule>
  </conditionalFormatting>
  <dataValidations count="18">
    <dataValidation imeMode="hiragana" allowBlank="1" showInputMessage="1" showErrorMessage="1" sqref="C1:T1" xr:uid="{00000000-0002-0000-0000-000000000000}"/>
    <dataValidation allowBlank="1" showErrorMessage="1" sqref="U2 U1:X1" xr:uid="{00000000-0002-0000-0000-000001000000}"/>
    <dataValidation type="list" allowBlank="1" showInputMessage="1" showErrorMessage="1" sqref="G9" xr:uid="{00000000-0002-0000-0000-000002000000}">
      <formula1>"A,B,C,D,E,F,H,K,P,V,W,X,Z"</formula1>
    </dataValidation>
    <dataValidation type="list" allowBlank="1" showInputMessage="1" showErrorMessage="1" sqref="D9:F9" xr:uid="{00000000-0002-0000-0000-000003000000}">
      <formula1>"S2T-LC,S2T-LF"</formula1>
    </dataValidation>
    <dataValidation type="list" allowBlank="1" showInputMessage="1" showErrorMessage="1" sqref="G18:H21" xr:uid="{00000000-0002-0000-0000-000004000000}">
      <formula1>"W,R,G,Y,D"</formula1>
    </dataValidation>
    <dataValidation type="list" allowBlank="1" showInputMessage="1" showErrorMessage="1" sqref="D11:F12" xr:uid="{00000000-0002-0000-0000-000005000000}">
      <formula1>"S2C-L,S2F-L"</formula1>
    </dataValidation>
    <dataValidation type="list" allowBlank="1" showInputMessage="1" showErrorMessage="1" sqref="G11:H12" xr:uid="{00000000-0002-0000-0000-000006000000}">
      <formula1>"1,2,3,4"</formula1>
    </dataValidation>
    <dataValidation type="list" allowBlank="1" showInputMessage="1" showErrorMessage="1" sqref="I11:J12" xr:uid="{00000000-0002-0000-0000-000007000000}">
      <formula1>"AA,AB,BD,BC,DE,CE"</formula1>
    </dataValidation>
    <dataValidation type="list" allowBlank="1" showInputMessage="1" showErrorMessage="1" sqref="G30:H30" xr:uid="{00000000-0002-0000-0000-000008000000}">
      <formula1>"K"</formula1>
    </dataValidation>
    <dataValidation type="list" allowBlank="1" showInputMessage="1" showErrorMessage="1" sqref="G28:H28" xr:uid="{00000000-0002-0000-0000-000009000000}">
      <formula1>"50-J,20-J,51-J"</formula1>
    </dataValidation>
    <dataValidation type="list" allowBlank="1" showInputMessage="1" showErrorMessage="1" sqref="G32:H35" xr:uid="{00000000-0002-0000-0000-00000A000000}">
      <formula1>"51-J,52-J,53-J,54-J"</formula1>
    </dataValidation>
    <dataValidation type="list" allowBlank="1" showInputMessage="1" showErrorMessage="1" sqref="G26:H26" xr:uid="{00000000-0002-0000-0000-00000D000000}">
      <formula1>"1-J,2-J,3-J,4-J,7-J,8-J,10-J,11-J,14-J"</formula1>
    </dataValidation>
    <dataValidation type="list" allowBlank="1" showInputMessage="1" showErrorMessage="1" sqref="J14:J17 F14:F17" xr:uid="{00000000-0002-0000-0000-00000E000000}">
      <formula1>"4A,4G,4R,4W,8A,8G,8R,8W,8AH"</formula1>
    </dataValidation>
    <dataValidation type="list" allowBlank="1" showInputMessage="1" showErrorMessage="1" sqref="K9:L9" xr:uid="{00000000-0002-0000-0000-00000F000000}">
      <formula1>"A,B,BN,BR,BW"</formula1>
    </dataValidation>
    <dataValidation type="list" allowBlank="1" sqref="I9:J9" xr:uid="{00000000-0002-0000-0000-000010000000}">
      <formula1>"05,12,24"</formula1>
    </dataValidation>
    <dataValidation type="list" allowBlank="1" showInputMessage="1" showErrorMessage="1" sqref="G7" xr:uid="{00000000-0002-0000-0000-000011000000}">
      <formula1>"11SGA,12SGA,14SGA,22SGA,24SGA,41SGA,42SGA,44SGA,52SGA,54SGA,12LGA,14LGA,42LGA"</formula1>
    </dataValidation>
    <dataValidation type="list" allowBlank="1" showInputMessage="1" showErrorMessage="1" sqref="G23:H23" xr:uid="{00000000-0002-0000-0000-000012000000}">
      <formula1>"S1E,L1E,S2E,L2E"</formula1>
    </dataValidation>
    <dataValidation type="list" allowBlank="1" showInputMessage="1" showErrorMessage="1" sqref="G24:H24" xr:uid="{00000000-0002-0000-0000-000013000000}">
      <formula1>"S1C,L1C,S2C,L2C"</formula1>
    </dataValidation>
  </dataValidation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72" orientation="landscape" r:id="rId1"/>
  <headerFooter alignWithMargins="0"/>
  <ignoredErrors>
    <ignoredError sqref="I23:I24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W34"/>
  <sheetViews>
    <sheetView zoomScaleNormal="100" workbookViewId="0">
      <selection activeCell="A19" sqref="A1:W19"/>
    </sheetView>
  </sheetViews>
  <sheetFormatPr defaultRowHeight="13.5" x14ac:dyDescent="0.15"/>
  <cols>
    <col min="1" max="1" width="1.25" customWidth="1"/>
    <col min="2" max="2" width="11.5" bestFit="1" customWidth="1"/>
    <col min="3" max="3" width="8.375" bestFit="1" customWidth="1"/>
    <col min="4" max="4" width="8.375" customWidth="1"/>
    <col min="5" max="5" width="5.25" bestFit="1" customWidth="1"/>
    <col min="6" max="6" width="5.25" style="15" bestFit="1" customWidth="1"/>
    <col min="7" max="7" width="7.625" style="15" customWidth="1"/>
    <col min="8" max="10" width="5.875" style="15" bestFit="1" customWidth="1"/>
    <col min="11" max="11" width="5.875" bestFit="1" customWidth="1"/>
    <col min="12" max="12" width="2.25" customWidth="1"/>
    <col min="13" max="13" width="2.875" bestFit="1" customWidth="1"/>
    <col min="14" max="14" width="5.25" bestFit="1" customWidth="1"/>
    <col min="15" max="15" width="3.5" customWidth="1"/>
    <col min="16" max="16" width="1.625" customWidth="1"/>
    <col min="17" max="17" width="2.875" style="15" bestFit="1" customWidth="1"/>
    <col min="18" max="18" width="8.125" style="15" bestFit="1" customWidth="1"/>
    <col min="19" max="21" width="7.75" style="15" bestFit="1" customWidth="1"/>
    <col min="22" max="22" width="7.75" bestFit="1" customWidth="1"/>
    <col min="23" max="23" width="4.125" customWidth="1"/>
  </cols>
  <sheetData>
    <row r="1" spans="1:23" ht="12" customHeight="1" thickBot="1" x14ac:dyDescent="0.2">
      <c r="A1" s="379"/>
      <c r="B1" s="379"/>
      <c r="C1" s="379"/>
      <c r="D1" s="379"/>
      <c r="E1" s="379"/>
      <c r="F1" s="400"/>
      <c r="G1" s="400"/>
      <c r="H1" s="400"/>
      <c r="I1" s="400"/>
      <c r="J1" s="400"/>
      <c r="K1" s="379"/>
      <c r="L1" s="379"/>
      <c r="M1" s="379"/>
      <c r="N1" s="379"/>
      <c r="O1" s="379"/>
      <c r="P1" s="379"/>
      <c r="Q1" s="400"/>
      <c r="R1" s="400"/>
      <c r="S1" s="400"/>
      <c r="T1" s="400"/>
      <c r="U1" s="400"/>
      <c r="V1" s="379"/>
      <c r="W1" s="379"/>
    </row>
    <row r="2" spans="1:23" x14ac:dyDescent="0.15">
      <c r="A2" s="379"/>
      <c r="B2" s="809" t="s">
        <v>1800</v>
      </c>
      <c r="C2" s="810"/>
      <c r="D2" s="811"/>
      <c r="E2" s="402"/>
      <c r="F2" s="807" t="s">
        <v>1799</v>
      </c>
      <c r="G2" s="808"/>
      <c r="H2" s="403" t="s">
        <v>19</v>
      </c>
      <c r="I2" s="403" t="s">
        <v>1797</v>
      </c>
      <c r="J2" s="403" t="s">
        <v>93</v>
      </c>
      <c r="K2" s="404" t="s">
        <v>1798</v>
      </c>
      <c r="L2" s="405"/>
      <c r="M2" s="812" t="s">
        <v>1826</v>
      </c>
      <c r="N2" s="813"/>
      <c r="O2" s="814"/>
      <c r="P2" s="403"/>
      <c r="Q2" s="406"/>
      <c r="R2" s="403"/>
      <c r="S2" s="403" t="s">
        <v>1812</v>
      </c>
      <c r="T2" s="403" t="s">
        <v>1813</v>
      </c>
      <c r="U2" s="403" t="s">
        <v>1814</v>
      </c>
      <c r="V2" s="407" t="s">
        <v>1815</v>
      </c>
      <c r="W2" s="379"/>
    </row>
    <row r="3" spans="1:23" x14ac:dyDescent="0.15">
      <c r="A3" s="379"/>
      <c r="B3" s="408" t="s">
        <v>1781</v>
      </c>
      <c r="C3" s="409" t="s">
        <v>989</v>
      </c>
      <c r="D3" s="410">
        <v>90</v>
      </c>
      <c r="E3" s="399"/>
      <c r="F3" s="411"/>
      <c r="G3" s="405"/>
      <c r="H3" s="409" t="str">
        <f>IF(DC点灯タイプ!F14="","",VLOOKUP(DC点灯タイプ!G9,F5:K18,3,TRUE))</f>
        <v/>
      </c>
      <c r="I3" s="409" t="str">
        <f>IF(DC点灯タイプ!J14="","",VLOOKUP(DC点灯タイプ!G9,F5:K18,4,TRUE))</f>
        <v/>
      </c>
      <c r="J3" s="409" t="str">
        <f>IF(DC点灯タイプ!F15="","",VLOOKUP(DC点灯タイプ!G9,F5:K18,5,TRUE))</f>
        <v/>
      </c>
      <c r="K3" s="410" t="str">
        <f>IF(DC点灯タイプ!F15="","",VLOOKUP(DC点灯タイプ!G9,F5:K18,6,TRUE))</f>
        <v/>
      </c>
      <c r="L3" s="405"/>
      <c r="M3" s="408" t="s">
        <v>1820</v>
      </c>
      <c r="N3" s="409" t="s">
        <v>1821</v>
      </c>
      <c r="O3" s="410">
        <v>3</v>
      </c>
      <c r="P3" s="405"/>
      <c r="Q3" s="411"/>
      <c r="R3" s="405"/>
      <c r="S3" s="409" t="str">
        <f>IF(DC点灯タイプ!G9=0,"",VLOOKUP(DC点灯タイプ!G9,Q5:V18,3,TRUE))</f>
        <v/>
      </c>
      <c r="T3" s="409" t="str">
        <f>IF(DC点灯タイプ!G9=0,"",VLOOKUP(DC点灯タイプ!G9,Q5:V18,4,TRUE))</f>
        <v/>
      </c>
      <c r="U3" s="409" t="str">
        <f>IF(DC点灯タイプ!G9=0,"",VLOOKUP(DC点灯タイプ!G9,Q5:V18,5,TRUE))</f>
        <v/>
      </c>
      <c r="V3" s="412" t="str">
        <f>IF(DC点灯タイプ!G9=0,"",VLOOKUP(DC点灯タイプ!G9,Q5:V18,6,TRUE))</f>
        <v/>
      </c>
      <c r="W3" s="379"/>
    </row>
    <row r="4" spans="1:23" x14ac:dyDescent="0.15">
      <c r="A4" s="379"/>
      <c r="B4" s="408" t="s">
        <v>1782</v>
      </c>
      <c r="C4" s="409" t="s">
        <v>990</v>
      </c>
      <c r="D4" s="410">
        <v>18</v>
      </c>
      <c r="E4" s="399"/>
      <c r="F4" s="411"/>
      <c r="G4" s="405"/>
      <c r="H4" s="405"/>
      <c r="I4" s="405"/>
      <c r="J4" s="405"/>
      <c r="K4" s="413"/>
      <c r="L4" s="399"/>
      <c r="M4" s="408" t="s">
        <v>1818</v>
      </c>
      <c r="N4" s="409" t="s">
        <v>1823</v>
      </c>
      <c r="O4" s="410">
        <v>2</v>
      </c>
      <c r="P4" s="399"/>
      <c r="Q4" s="411"/>
      <c r="R4" s="405"/>
      <c r="S4" s="405"/>
      <c r="T4" s="405"/>
      <c r="U4" s="405"/>
      <c r="V4" s="414"/>
      <c r="W4" s="379"/>
    </row>
    <row r="5" spans="1:23" x14ac:dyDescent="0.15">
      <c r="A5" s="379"/>
      <c r="B5" s="408" t="s">
        <v>1783</v>
      </c>
      <c r="C5" s="409" t="s">
        <v>991</v>
      </c>
      <c r="D5" s="410">
        <v>70</v>
      </c>
      <c r="E5" s="399"/>
      <c r="F5" s="408" t="s">
        <v>1771</v>
      </c>
      <c r="G5" s="409" t="s">
        <v>1790</v>
      </c>
      <c r="H5" s="409" t="e">
        <f>VLOOKUP(DC点灯タイプ!F14,B3:D11,3,TRUE)</f>
        <v>#N/A</v>
      </c>
      <c r="I5" s="409" t="s">
        <v>1869</v>
      </c>
      <c r="J5" s="409" t="s">
        <v>1869</v>
      </c>
      <c r="K5" s="410" t="s">
        <v>1869</v>
      </c>
      <c r="L5" s="399"/>
      <c r="M5" s="408" t="s">
        <v>1817</v>
      </c>
      <c r="N5" s="409" t="s">
        <v>1824</v>
      </c>
      <c r="O5" s="410">
        <v>1</v>
      </c>
      <c r="P5" s="399"/>
      <c r="Q5" s="408" t="s">
        <v>1771</v>
      </c>
      <c r="R5" s="409" t="s">
        <v>1790</v>
      </c>
      <c r="S5" s="409" t="s">
        <v>1807</v>
      </c>
      <c r="T5" s="409"/>
      <c r="U5" s="409"/>
      <c r="V5" s="412"/>
      <c r="W5" s="379"/>
    </row>
    <row r="6" spans="1:23" x14ac:dyDescent="0.15">
      <c r="A6" s="379"/>
      <c r="B6" s="408" t="s">
        <v>1784</v>
      </c>
      <c r="C6" s="409" t="s">
        <v>10</v>
      </c>
      <c r="D6" s="410">
        <v>16</v>
      </c>
      <c r="E6" s="399"/>
      <c r="F6" s="408" t="s">
        <v>1772</v>
      </c>
      <c r="G6" s="409" t="s">
        <v>1791</v>
      </c>
      <c r="H6" s="409" t="e">
        <f>VLOOKUP(DC点灯タイプ!F14,B3:D11,3,TRUE)</f>
        <v>#N/A</v>
      </c>
      <c r="I6" s="409" t="e">
        <f>VLOOKUP(DC点灯タイプ!F15,B3:D11,3,TRUE)</f>
        <v>#N/A</v>
      </c>
      <c r="J6" s="409" t="s">
        <v>1869</v>
      </c>
      <c r="K6" s="410" t="s">
        <v>1869</v>
      </c>
      <c r="L6" s="399"/>
      <c r="M6" s="408" t="s">
        <v>1816</v>
      </c>
      <c r="N6" s="409" t="s">
        <v>1825</v>
      </c>
      <c r="O6" s="410">
        <v>4</v>
      </c>
      <c r="P6" s="399"/>
      <c r="Q6" s="408" t="s">
        <v>1772</v>
      </c>
      <c r="R6" s="409" t="s">
        <v>1791</v>
      </c>
      <c r="S6" s="409" t="s">
        <v>1808</v>
      </c>
      <c r="T6" s="409" t="s">
        <v>1808</v>
      </c>
      <c r="U6" s="409"/>
      <c r="V6" s="412"/>
      <c r="W6" s="379"/>
    </row>
    <row r="7" spans="1:23" ht="14.25" thickBot="1" x14ac:dyDescent="0.2">
      <c r="A7" s="379"/>
      <c r="B7" s="408" t="s">
        <v>1785</v>
      </c>
      <c r="C7" s="409" t="s">
        <v>989</v>
      </c>
      <c r="D7" s="410">
        <v>90</v>
      </c>
      <c r="E7" s="399"/>
      <c r="F7" s="408" t="s">
        <v>1773</v>
      </c>
      <c r="G7" s="409" t="s">
        <v>1792</v>
      </c>
      <c r="H7" s="409" t="e">
        <f>VLOOKUP(DC点灯タイプ!F14,B3:D11,3,TRUE)</f>
        <v>#N/A</v>
      </c>
      <c r="I7" s="409" t="e">
        <f>VLOOKUP(DC点灯タイプ!J14,B3:D11,3,TRUE)</f>
        <v>#N/A</v>
      </c>
      <c r="J7" s="409" t="s">
        <v>1869</v>
      </c>
      <c r="K7" s="410" t="s">
        <v>1869</v>
      </c>
      <c r="L7" s="405"/>
      <c r="M7" s="415" t="s">
        <v>1819</v>
      </c>
      <c r="N7" s="416" t="s">
        <v>1822</v>
      </c>
      <c r="O7" s="417">
        <v>8</v>
      </c>
      <c r="P7" s="405"/>
      <c r="Q7" s="408" t="s">
        <v>1773</v>
      </c>
      <c r="R7" s="409" t="s">
        <v>1792</v>
      </c>
      <c r="S7" s="409" t="s">
        <v>1809</v>
      </c>
      <c r="T7" s="409" t="s">
        <v>1809</v>
      </c>
      <c r="U7" s="409"/>
      <c r="V7" s="412"/>
      <c r="W7" s="379"/>
    </row>
    <row r="8" spans="1:23" x14ac:dyDescent="0.15">
      <c r="A8" s="379"/>
      <c r="B8" s="408" t="s">
        <v>1789</v>
      </c>
      <c r="C8" s="409" t="s">
        <v>989</v>
      </c>
      <c r="D8" s="410">
        <v>90</v>
      </c>
      <c r="E8" s="399"/>
      <c r="F8" s="408" t="s">
        <v>995</v>
      </c>
      <c r="G8" s="409" t="s">
        <v>1793</v>
      </c>
      <c r="H8" s="409" t="e">
        <f>VLOOKUP(DC点灯タイプ!F14,B3:D11,3,TRUE)</f>
        <v>#N/A</v>
      </c>
      <c r="I8" s="409" t="e">
        <f>VLOOKUP(DC点灯タイプ!F15,B3:D11,3,TRUE)</f>
        <v>#N/A</v>
      </c>
      <c r="J8" s="409" t="e">
        <f>VLOOKUP(DC点灯タイプ!J15,B3:D11,3,TRUE)</f>
        <v>#N/A</v>
      </c>
      <c r="K8" s="410" t="s">
        <v>1869</v>
      </c>
      <c r="L8" s="399"/>
      <c r="M8" s="418"/>
      <c r="N8" s="399"/>
      <c r="O8" s="399"/>
      <c r="P8" s="399"/>
      <c r="Q8" s="408" t="s">
        <v>995</v>
      </c>
      <c r="R8" s="409" t="s">
        <v>1793</v>
      </c>
      <c r="S8" s="409" t="s">
        <v>1808</v>
      </c>
      <c r="T8" s="409" t="s">
        <v>1810</v>
      </c>
      <c r="U8" s="409" t="s">
        <v>1810</v>
      </c>
      <c r="V8" s="412"/>
      <c r="W8" s="379"/>
    </row>
    <row r="9" spans="1:23" x14ac:dyDescent="0.15">
      <c r="A9" s="379"/>
      <c r="B9" s="408" t="s">
        <v>1786</v>
      </c>
      <c r="C9" s="409" t="s">
        <v>990</v>
      </c>
      <c r="D9" s="410">
        <v>18</v>
      </c>
      <c r="E9" s="399"/>
      <c r="F9" s="408" t="s">
        <v>1775</v>
      </c>
      <c r="G9" s="409" t="s">
        <v>1793</v>
      </c>
      <c r="H9" s="409" t="e">
        <f>VLOOKUP(DC点灯タイプ!F14,B3:D11,3,TRUE)</f>
        <v>#N/A</v>
      </c>
      <c r="I9" s="409" t="e">
        <f>VLOOKUP(DC点灯タイプ!J14,B3:D11,3,TRUE)</f>
        <v>#N/A</v>
      </c>
      <c r="J9" s="409" t="e">
        <f>VLOOKUP(DC点灯タイプ!F15,B3:D11,3,TRUE)</f>
        <v>#N/A</v>
      </c>
      <c r="K9" s="410" t="s">
        <v>1869</v>
      </c>
      <c r="L9" s="405"/>
      <c r="M9" s="411"/>
      <c r="N9" s="405"/>
      <c r="O9" s="405"/>
      <c r="P9" s="405"/>
      <c r="Q9" s="408" t="s">
        <v>1775</v>
      </c>
      <c r="R9" s="409" t="s">
        <v>1793</v>
      </c>
      <c r="S9" s="409" t="s">
        <v>1810</v>
      </c>
      <c r="T9" s="409" t="s">
        <v>1810</v>
      </c>
      <c r="U9" s="409" t="s">
        <v>1811</v>
      </c>
      <c r="V9" s="412"/>
      <c r="W9" s="379"/>
    </row>
    <row r="10" spans="1:23" x14ac:dyDescent="0.15">
      <c r="A10" s="379"/>
      <c r="B10" s="408" t="s">
        <v>1787</v>
      </c>
      <c r="C10" s="409" t="s">
        <v>991</v>
      </c>
      <c r="D10" s="410">
        <v>70</v>
      </c>
      <c r="E10" s="399"/>
      <c r="F10" s="408" t="s">
        <v>1776</v>
      </c>
      <c r="G10" s="409" t="s">
        <v>1795</v>
      </c>
      <c r="H10" s="409" t="e">
        <f>VLOOKUP(DC点灯タイプ!F14,B3:D11,3,TRUE)</f>
        <v>#N/A</v>
      </c>
      <c r="I10" s="409" t="e">
        <f>VLOOKUP(DC点灯タイプ!J14,B3:D11,3,TRUE)</f>
        <v>#N/A</v>
      </c>
      <c r="J10" s="409" t="e">
        <f>VLOOKUP(DC点灯タイプ!J15,B3:D11,3,TRUE)</f>
        <v>#N/A</v>
      </c>
      <c r="K10" s="410" t="s">
        <v>1869</v>
      </c>
      <c r="L10" s="399"/>
      <c r="M10" s="418"/>
      <c r="N10" s="399"/>
      <c r="O10" s="399"/>
      <c r="P10" s="399"/>
      <c r="Q10" s="408" t="s">
        <v>1776</v>
      </c>
      <c r="R10" s="409" t="s">
        <v>1795</v>
      </c>
      <c r="S10" s="409" t="s">
        <v>1809</v>
      </c>
      <c r="T10" s="409" t="s">
        <v>1810</v>
      </c>
      <c r="U10" s="409" t="s">
        <v>1810</v>
      </c>
      <c r="V10" s="412"/>
      <c r="W10" s="379"/>
    </row>
    <row r="11" spans="1:23" ht="14.25" thickBot="1" x14ac:dyDescent="0.2">
      <c r="A11" s="379"/>
      <c r="B11" s="415" t="s">
        <v>1788</v>
      </c>
      <c r="C11" s="416" t="s">
        <v>10</v>
      </c>
      <c r="D11" s="417">
        <v>16</v>
      </c>
      <c r="E11" s="399"/>
      <c r="F11" s="408" t="s">
        <v>1780</v>
      </c>
      <c r="G11" s="409" t="s">
        <v>1794</v>
      </c>
      <c r="H11" s="409" t="e">
        <f>VLOOKUP(DC点灯タイプ!F14,B3:D11,3,TRUE)</f>
        <v>#N/A</v>
      </c>
      <c r="I11" s="409" t="e">
        <f>VLOOKUP(DC点灯タイプ!J14,B3:D11,3,TRUE)</f>
        <v>#N/A</v>
      </c>
      <c r="J11" s="409" t="e">
        <f>VLOOKUP(DC点灯タイプ!F15,B3:D11,3,TRUE)</f>
        <v>#N/A</v>
      </c>
      <c r="K11" s="410" t="e">
        <f>VLOOKUP(DC点灯タイプ!J15,B3:D11,3,TRUE)</f>
        <v>#N/A</v>
      </c>
      <c r="L11" s="399"/>
      <c r="M11" s="418"/>
      <c r="N11" s="399"/>
      <c r="O11" s="399"/>
      <c r="P11" s="399"/>
      <c r="Q11" s="408" t="s">
        <v>1780</v>
      </c>
      <c r="R11" s="409" t="s">
        <v>1794</v>
      </c>
      <c r="S11" s="409" t="s">
        <v>1810</v>
      </c>
      <c r="T11" s="409" t="s">
        <v>1810</v>
      </c>
      <c r="U11" s="409" t="s">
        <v>1810</v>
      </c>
      <c r="V11" s="410" t="s">
        <v>1810</v>
      </c>
      <c r="W11" s="379"/>
    </row>
    <row r="12" spans="1:23" x14ac:dyDescent="0.15">
      <c r="A12" s="379"/>
      <c r="B12" s="418"/>
      <c r="C12" s="399"/>
      <c r="D12" s="399"/>
      <c r="E12" s="399"/>
      <c r="F12" s="408" t="s">
        <v>86</v>
      </c>
      <c r="G12" s="419" t="s">
        <v>1796</v>
      </c>
      <c r="H12" s="409" t="e">
        <f>VLOOKUP(DC点灯タイプ!F14,B3:D11,3,TRUE)</f>
        <v>#N/A</v>
      </c>
      <c r="I12" s="409" t="e">
        <f>VLOOKUP(DC点灯タイプ!J14,B3:D11,3,TRUE)</f>
        <v>#N/A</v>
      </c>
      <c r="J12" s="409" t="s">
        <v>1869</v>
      </c>
      <c r="K12" s="410" t="s">
        <v>1869</v>
      </c>
      <c r="L12" s="399"/>
      <c r="M12" s="418"/>
      <c r="N12" s="399"/>
      <c r="O12" s="399"/>
      <c r="P12" s="399"/>
      <c r="Q12" s="408" t="s">
        <v>86</v>
      </c>
      <c r="R12" s="409" t="s">
        <v>1796</v>
      </c>
      <c r="S12" s="409" t="s">
        <v>1807</v>
      </c>
      <c r="T12" s="409"/>
      <c r="U12" s="409"/>
      <c r="V12" s="412"/>
      <c r="W12" s="379"/>
    </row>
    <row r="13" spans="1:23" x14ac:dyDescent="0.15">
      <c r="A13" s="379"/>
      <c r="B13" s="418"/>
      <c r="C13" s="399"/>
      <c r="D13" s="399"/>
      <c r="E13" s="399"/>
      <c r="F13" s="408" t="s">
        <v>941</v>
      </c>
      <c r="G13" s="409" t="s">
        <v>1796</v>
      </c>
      <c r="H13" s="409" t="e">
        <f>VLOOKUP(DC点灯タイプ!F14,B3:D11,3,TRUE)</f>
        <v>#N/A</v>
      </c>
      <c r="I13" s="409" t="e">
        <f>VLOOKUP(DC点灯タイプ!J14,B3:D11,3,TRUE)</f>
        <v>#N/A</v>
      </c>
      <c r="J13" s="409" t="s">
        <v>1869</v>
      </c>
      <c r="K13" s="410" t="s">
        <v>1869</v>
      </c>
      <c r="L13" s="399"/>
      <c r="M13" s="418"/>
      <c r="N13" s="399"/>
      <c r="O13" s="399"/>
      <c r="P13" s="399"/>
      <c r="Q13" s="408" t="s">
        <v>941</v>
      </c>
      <c r="R13" s="409" t="s">
        <v>1796</v>
      </c>
      <c r="S13" s="409" t="s">
        <v>1807</v>
      </c>
      <c r="T13" s="409"/>
      <c r="U13" s="409"/>
      <c r="V13" s="412"/>
      <c r="W13" s="379"/>
    </row>
    <row r="14" spans="1:23" x14ac:dyDescent="0.15">
      <c r="A14" s="379"/>
      <c r="B14" s="418"/>
      <c r="C14" s="399"/>
      <c r="D14" s="399"/>
      <c r="E14" s="399"/>
      <c r="F14" s="408" t="s">
        <v>1774</v>
      </c>
      <c r="G14" s="409" t="s">
        <v>1793</v>
      </c>
      <c r="H14" s="409" t="e">
        <f>VLOOKUP(DC点灯タイプ!F14,B3:D11,3,TRUE)</f>
        <v>#N/A</v>
      </c>
      <c r="I14" s="409" t="e">
        <f>VLOOKUP(DC点灯タイプ!F15,B3:D11,3,TRUE)</f>
        <v>#N/A</v>
      </c>
      <c r="J14" s="409" t="e">
        <f>VLOOKUP(DC点灯タイプ!J15,B3:D11,3,TRUE)</f>
        <v>#N/A</v>
      </c>
      <c r="K14" s="410" t="s">
        <v>1869</v>
      </c>
      <c r="L14" s="399"/>
      <c r="M14" s="418"/>
      <c r="N14" s="399"/>
      <c r="O14" s="399"/>
      <c r="P14" s="399"/>
      <c r="Q14" s="408" t="s">
        <v>1774</v>
      </c>
      <c r="R14" s="409" t="s">
        <v>1793</v>
      </c>
      <c r="S14" s="409" t="s">
        <v>1808</v>
      </c>
      <c r="T14" s="409" t="s">
        <v>1810</v>
      </c>
      <c r="U14" s="409" t="s">
        <v>1810</v>
      </c>
      <c r="V14" s="412"/>
      <c r="W14" s="379"/>
    </row>
    <row r="15" spans="1:23" x14ac:dyDescent="0.15">
      <c r="A15" s="379"/>
      <c r="B15" s="418"/>
      <c r="C15" s="399"/>
      <c r="D15" s="399"/>
      <c r="E15" s="399"/>
      <c r="F15" s="408" t="s">
        <v>90</v>
      </c>
      <c r="G15" s="409" t="s">
        <v>1793</v>
      </c>
      <c r="H15" s="409" t="e">
        <f>VLOOKUP(DC点灯タイプ!F14,B3:D11,3,TRUE)</f>
        <v>#N/A</v>
      </c>
      <c r="I15" s="409" t="e">
        <f>VLOOKUP(DC点灯タイプ!J14,B3:D11,3,TRUE)</f>
        <v>#N/A</v>
      </c>
      <c r="J15" s="409" t="e">
        <f>VLOOKUP(DC点灯タイプ!F15,B3:D11,3,TRUE)</f>
        <v>#N/A</v>
      </c>
      <c r="K15" s="410" t="s">
        <v>1869</v>
      </c>
      <c r="L15" s="399"/>
      <c r="M15" s="418"/>
      <c r="N15" s="399"/>
      <c r="O15" s="399"/>
      <c r="P15" s="399"/>
      <c r="Q15" s="408" t="s">
        <v>90</v>
      </c>
      <c r="R15" s="409" t="s">
        <v>1793</v>
      </c>
      <c r="S15" s="409" t="s">
        <v>1810</v>
      </c>
      <c r="T15" s="409" t="s">
        <v>1810</v>
      </c>
      <c r="U15" s="409" t="s">
        <v>1811</v>
      </c>
      <c r="V15" s="412"/>
      <c r="W15" s="379"/>
    </row>
    <row r="16" spans="1:23" x14ac:dyDescent="0.15">
      <c r="A16" s="379"/>
      <c r="B16" s="418"/>
      <c r="C16" s="399"/>
      <c r="D16" s="399"/>
      <c r="E16" s="399"/>
      <c r="F16" s="408" t="s">
        <v>1777</v>
      </c>
      <c r="G16" s="409" t="s">
        <v>1795</v>
      </c>
      <c r="H16" s="409" t="e">
        <f>VLOOKUP(DC点灯タイプ!F14,B3:D11,3,TRUE)</f>
        <v>#N/A</v>
      </c>
      <c r="I16" s="409" t="e">
        <f>VLOOKUP(DC点灯タイプ!J14,B3:D11,3,TRUE)</f>
        <v>#N/A</v>
      </c>
      <c r="J16" s="409" t="e">
        <f>VLOOKUP(DC点灯タイプ!J15,B3:D11,3,TRUE)</f>
        <v>#N/A</v>
      </c>
      <c r="K16" s="410" t="s">
        <v>1869</v>
      </c>
      <c r="L16" s="399"/>
      <c r="M16" s="418"/>
      <c r="N16" s="399"/>
      <c r="O16" s="399"/>
      <c r="P16" s="399"/>
      <c r="Q16" s="408" t="s">
        <v>1777</v>
      </c>
      <c r="R16" s="409" t="s">
        <v>1795</v>
      </c>
      <c r="S16" s="409" t="s">
        <v>1809</v>
      </c>
      <c r="T16" s="409" t="s">
        <v>1810</v>
      </c>
      <c r="U16" s="409" t="s">
        <v>1810</v>
      </c>
      <c r="V16" s="412"/>
      <c r="W16" s="379"/>
    </row>
    <row r="17" spans="1:23" x14ac:dyDescent="0.15">
      <c r="A17" s="379"/>
      <c r="B17" s="418"/>
      <c r="C17" s="399"/>
      <c r="D17" s="399"/>
      <c r="E17" s="399"/>
      <c r="F17" s="408" t="s">
        <v>1778</v>
      </c>
      <c r="G17" s="409" t="s">
        <v>1857</v>
      </c>
      <c r="H17" s="409" t="e">
        <f>VLOOKUP(DC点灯タイプ!F14,B3:D11,3,TRUE)</f>
        <v>#N/A</v>
      </c>
      <c r="I17" s="409" t="e">
        <f>VLOOKUP(DC点灯タイプ!J14,B3:D11,3,TRUE)</f>
        <v>#N/A</v>
      </c>
      <c r="J17" s="409" t="e">
        <f>VLOOKUP(DC点灯タイプ!F15,B3:D11,3,TRUE)</f>
        <v>#N/A</v>
      </c>
      <c r="K17" s="410" t="s">
        <v>1869</v>
      </c>
      <c r="L17" s="399"/>
      <c r="M17" s="418"/>
      <c r="N17" s="399"/>
      <c r="O17" s="399"/>
      <c r="P17" s="399"/>
      <c r="Q17" s="408" t="s">
        <v>1778</v>
      </c>
      <c r="R17" s="409" t="s">
        <v>1794</v>
      </c>
      <c r="S17" s="409" t="s">
        <v>1810</v>
      </c>
      <c r="T17" s="409" t="s">
        <v>1809</v>
      </c>
      <c r="U17" s="409" t="s">
        <v>1810</v>
      </c>
      <c r="V17" s="412"/>
      <c r="W17" s="379"/>
    </row>
    <row r="18" spans="1:23" ht="14.25" thickBot="1" x14ac:dyDescent="0.2">
      <c r="A18" s="379"/>
      <c r="B18" s="420"/>
      <c r="C18" s="421"/>
      <c r="D18" s="421"/>
      <c r="E18" s="421"/>
      <c r="F18" s="415" t="s">
        <v>1779</v>
      </c>
      <c r="G18" s="416" t="s">
        <v>1794</v>
      </c>
      <c r="H18" s="416" t="e">
        <f>VLOOKUP(DC点灯タイプ!F14,B3:D11,3,TRUE)</f>
        <v>#N/A</v>
      </c>
      <c r="I18" s="416" t="e">
        <f>VLOOKUP(DC点灯タイプ!J14,B3:D11,3,TRUE)</f>
        <v>#N/A</v>
      </c>
      <c r="J18" s="416" t="e">
        <f>VLOOKUP(DC点灯タイプ!F15,B3:D11,3,TRUE)</f>
        <v>#N/A</v>
      </c>
      <c r="K18" s="417" t="e">
        <f>VLOOKUP(DC点灯タイプ!J15,B3:D11,3,TRUE)</f>
        <v>#N/A</v>
      </c>
      <c r="L18" s="399"/>
      <c r="M18" s="420"/>
      <c r="N18" s="421"/>
      <c r="O18" s="421"/>
      <c r="P18" s="421"/>
      <c r="Q18" s="415" t="s">
        <v>1779</v>
      </c>
      <c r="R18" s="416" t="s">
        <v>1794</v>
      </c>
      <c r="S18" s="416" t="s">
        <v>1810</v>
      </c>
      <c r="T18" s="416" t="s">
        <v>1810</v>
      </c>
      <c r="U18" s="416" t="s">
        <v>1810</v>
      </c>
      <c r="V18" s="417" t="s">
        <v>1810</v>
      </c>
      <c r="W18" s="379"/>
    </row>
    <row r="19" spans="1:23" x14ac:dyDescent="0.15">
      <c r="A19" s="379"/>
      <c r="B19" s="379"/>
      <c r="C19" s="379"/>
      <c r="D19" s="379"/>
      <c r="E19" s="379"/>
      <c r="F19" s="400"/>
      <c r="G19" s="400"/>
      <c r="H19" s="400"/>
      <c r="I19" s="400"/>
      <c r="J19" s="400"/>
      <c r="K19" s="379"/>
      <c r="L19" s="379"/>
      <c r="M19" s="379"/>
      <c r="N19" s="379"/>
      <c r="O19" s="379"/>
      <c r="P19" s="379"/>
      <c r="Q19" s="400"/>
      <c r="R19" s="400"/>
      <c r="S19" s="400"/>
      <c r="T19" s="400"/>
      <c r="U19" s="400"/>
      <c r="V19" s="379"/>
      <c r="W19" s="379"/>
    </row>
    <row r="21" spans="1:23" x14ac:dyDescent="0.15">
      <c r="B21" s="255"/>
      <c r="C21" s="255"/>
      <c r="D21" s="255"/>
      <c r="E21" s="255"/>
      <c r="F21" s="255"/>
    </row>
    <row r="22" spans="1:23" x14ac:dyDescent="0.15">
      <c r="B22" s="144"/>
      <c r="C22" s="144"/>
      <c r="D22" s="144"/>
      <c r="E22" s="144"/>
      <c r="F22" s="144"/>
    </row>
    <row r="23" spans="1:23" x14ac:dyDescent="0.15">
      <c r="B23" s="144"/>
      <c r="C23" s="144"/>
      <c r="D23" s="144"/>
      <c r="E23" s="144"/>
      <c r="F23" s="144"/>
    </row>
    <row r="24" spans="1:23" x14ac:dyDescent="0.15">
      <c r="B24" s="144"/>
      <c r="C24" s="144"/>
      <c r="D24" s="144"/>
      <c r="E24" s="144"/>
      <c r="F24" s="144"/>
    </row>
    <row r="25" spans="1:23" x14ac:dyDescent="0.15">
      <c r="B25" s="144"/>
      <c r="C25" s="144"/>
      <c r="D25" s="144"/>
      <c r="E25" s="144"/>
      <c r="F25" s="144"/>
    </row>
    <row r="26" spans="1:23" x14ac:dyDescent="0.15">
      <c r="B26" s="144"/>
      <c r="C26" s="144"/>
      <c r="D26" s="144"/>
      <c r="E26" s="144"/>
      <c r="F26" s="144"/>
    </row>
    <row r="27" spans="1:23" x14ac:dyDescent="0.15">
      <c r="B27" s="144"/>
      <c r="C27" s="144"/>
      <c r="D27" s="144"/>
      <c r="E27" s="144"/>
      <c r="F27" s="144"/>
    </row>
    <row r="28" spans="1:23" x14ac:dyDescent="0.15">
      <c r="B28" s="144"/>
      <c r="C28" s="144"/>
      <c r="D28" s="144"/>
      <c r="E28" s="144"/>
      <c r="F28" s="144"/>
    </row>
    <row r="29" spans="1:23" x14ac:dyDescent="0.15">
      <c r="B29" s="144"/>
      <c r="C29" s="144"/>
      <c r="D29" s="144"/>
      <c r="E29" s="144"/>
      <c r="F29" s="144"/>
    </row>
    <row r="30" spans="1:23" x14ac:dyDescent="0.15">
      <c r="B30" s="144"/>
      <c r="C30" s="144"/>
      <c r="D30" s="144"/>
      <c r="E30" s="144"/>
      <c r="F30" s="144"/>
    </row>
    <row r="31" spans="1:23" x14ac:dyDescent="0.15">
      <c r="B31" s="144"/>
      <c r="C31" s="144"/>
      <c r="D31" s="144"/>
      <c r="E31" s="144"/>
      <c r="F31" s="144"/>
    </row>
    <row r="32" spans="1:23" x14ac:dyDescent="0.15">
      <c r="B32" s="144"/>
      <c r="C32" s="144"/>
      <c r="D32" s="144"/>
      <c r="E32" s="144"/>
      <c r="F32" s="144"/>
    </row>
    <row r="33" spans="2:6" x14ac:dyDescent="0.15">
      <c r="B33" s="144"/>
      <c r="C33" s="144"/>
      <c r="D33" s="144"/>
      <c r="E33" s="144"/>
      <c r="F33" s="144"/>
    </row>
    <row r="34" spans="2:6" x14ac:dyDescent="0.15">
      <c r="B34" s="144"/>
      <c r="C34" s="144"/>
      <c r="D34" s="144"/>
      <c r="E34" s="144"/>
      <c r="F34" s="144"/>
    </row>
  </sheetData>
  <sheetProtection algorithmName="SHA-512" hashValue="UNixfC88QEHLXrr1nsGA7psGDloBjJ4CZPR9AypLsYfTTdIFLuieZCloL69cYucnBgoBnp19Y2ETbl3rsLGKxg==" saltValue="+u1R/2lF2kGBX/xL0jBu3A==" spinCount="100000" sheet="1" objects="1" scenarios="1" selectLockedCells="1" selectUnlockedCells="1"/>
  <sortState xmlns:xlrd2="http://schemas.microsoft.com/office/spreadsheetml/2017/richdata2" ref="B22:F34">
    <sortCondition ref="B22:B34"/>
  </sortState>
  <mergeCells count="3">
    <mergeCell ref="F2:G2"/>
    <mergeCell ref="B2:D2"/>
    <mergeCell ref="M2:O2"/>
  </mergeCells>
  <phoneticPr fontId="3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34"/>
  <sheetViews>
    <sheetView zoomScaleNormal="100" workbookViewId="0"/>
  </sheetViews>
  <sheetFormatPr defaultRowHeight="13.5" x14ac:dyDescent="0.15"/>
  <cols>
    <col min="1" max="1" width="1.25" customWidth="1"/>
    <col min="2" max="2" width="6.125" style="253" bestFit="1" customWidth="1"/>
    <col min="3" max="3" width="9" style="253" bestFit="1" customWidth="1"/>
    <col min="4" max="5" width="8.125" style="253" customWidth="1"/>
    <col min="6" max="9" width="8.125" style="254" customWidth="1"/>
    <col min="10" max="10" width="8.625" style="253" customWidth="1"/>
    <col min="11" max="11" width="3" style="253" bestFit="1" customWidth="1"/>
    <col min="12" max="12" width="5.5" style="253" bestFit="1" customWidth="1"/>
    <col min="13" max="13" width="4.375" style="253" customWidth="1"/>
    <col min="14" max="14" width="3.25" style="253" customWidth="1"/>
    <col min="15" max="15" width="2.875" style="254" bestFit="1" customWidth="1"/>
    <col min="16" max="16" width="8.5" style="254" bestFit="1" customWidth="1"/>
    <col min="17" max="18" width="8.125" style="254" bestFit="1" customWidth="1"/>
    <col min="19" max="19" width="4.125" style="253" customWidth="1"/>
    <col min="20" max="21" width="8.875" style="253"/>
  </cols>
  <sheetData>
    <row r="1" spans="1:22" ht="12" customHeight="1" thickBot="1" x14ac:dyDescent="0.2">
      <c r="A1" s="379"/>
      <c r="B1" s="380"/>
      <c r="C1" s="380"/>
      <c r="D1" s="380"/>
      <c r="E1" s="380"/>
      <c r="F1" s="381"/>
      <c r="G1" s="381"/>
      <c r="H1" s="381"/>
      <c r="I1" s="381"/>
      <c r="J1" s="380"/>
      <c r="K1" s="380"/>
      <c r="L1" s="380"/>
      <c r="M1" s="380"/>
      <c r="N1" s="380"/>
      <c r="O1" s="381"/>
      <c r="P1" s="381"/>
      <c r="Q1" s="381"/>
      <c r="R1" s="381"/>
      <c r="S1" s="380"/>
    </row>
    <row r="2" spans="1:22" x14ac:dyDescent="0.15">
      <c r="A2" s="379"/>
      <c r="B2" s="801" t="s">
        <v>1800</v>
      </c>
      <c r="C2" s="802"/>
      <c r="D2" s="803"/>
      <c r="E2" s="382"/>
      <c r="F2" s="816" t="s">
        <v>1799</v>
      </c>
      <c r="G2" s="817"/>
      <c r="H2" s="383" t="s">
        <v>19</v>
      </c>
      <c r="I2" s="384" t="s">
        <v>1797</v>
      </c>
      <c r="J2" s="385"/>
      <c r="K2" s="804" t="s">
        <v>1826</v>
      </c>
      <c r="L2" s="805"/>
      <c r="M2" s="806"/>
      <c r="N2" s="383"/>
      <c r="O2" s="386"/>
      <c r="P2" s="383"/>
      <c r="Q2" s="383" t="s">
        <v>1812</v>
      </c>
      <c r="R2" s="384" t="s">
        <v>1813</v>
      </c>
      <c r="S2" s="380"/>
    </row>
    <row r="3" spans="1:22" x14ac:dyDescent="0.15">
      <c r="A3" s="379"/>
      <c r="B3" s="387" t="s">
        <v>1781</v>
      </c>
      <c r="C3" s="388" t="s">
        <v>989</v>
      </c>
      <c r="D3" s="389">
        <v>90</v>
      </c>
      <c r="E3" s="390"/>
      <c r="F3" s="391"/>
      <c r="G3" s="385"/>
      <c r="H3" s="388" t="str">
        <f>IF(AC点灯タイプ!F13=0,"",VLOOKUP(AC点灯タイプ!H10,F5:I7,3,TRUE))</f>
        <v/>
      </c>
      <c r="I3" s="389" t="str">
        <f>IF(AC点灯タイプ!J14=0,"",VLOOKUP(AC点灯タイプ!H10,F5:I7,4,TRUE))</f>
        <v/>
      </c>
      <c r="J3" s="385"/>
      <c r="K3" s="387" t="s">
        <v>1820</v>
      </c>
      <c r="L3" s="388" t="s">
        <v>1821</v>
      </c>
      <c r="M3" s="389">
        <v>3</v>
      </c>
      <c r="N3" s="385"/>
      <c r="O3" s="391"/>
      <c r="P3" s="385"/>
      <c r="Q3" s="388" t="str">
        <f>IF(AC点灯タイプ!H10=0,"",VLOOKUP(AC点灯タイプ!H10,'002'!O5:R7,3,TRUE))</f>
        <v/>
      </c>
      <c r="R3" s="389" t="str">
        <f>IF(AC点灯タイプ!H10=0,"",VLOOKUP(AC点灯タイプ!H10,'002'!O5:R7,4,TRUE))</f>
        <v/>
      </c>
      <c r="S3" s="380"/>
    </row>
    <row r="4" spans="1:22" x14ac:dyDescent="0.15">
      <c r="A4" s="379"/>
      <c r="B4" s="387" t="s">
        <v>1895</v>
      </c>
      <c r="C4" s="388" t="s">
        <v>989</v>
      </c>
      <c r="D4" s="389">
        <v>90</v>
      </c>
      <c r="E4" s="390"/>
      <c r="F4" s="391"/>
      <c r="G4" s="385"/>
      <c r="H4" s="385"/>
      <c r="I4" s="392"/>
      <c r="J4" s="390"/>
      <c r="K4" s="387" t="s">
        <v>1818</v>
      </c>
      <c r="L4" s="388" t="s">
        <v>990</v>
      </c>
      <c r="M4" s="389">
        <v>2</v>
      </c>
      <c r="N4" s="390"/>
      <c r="O4" s="391"/>
      <c r="P4" s="385"/>
      <c r="Q4" s="385"/>
      <c r="R4" s="392"/>
      <c r="S4" s="380"/>
    </row>
    <row r="5" spans="1:22" x14ac:dyDescent="0.15">
      <c r="A5" s="379"/>
      <c r="B5" s="387" t="s">
        <v>1782</v>
      </c>
      <c r="C5" s="388" t="s">
        <v>990</v>
      </c>
      <c r="D5" s="389">
        <v>18</v>
      </c>
      <c r="E5" s="390"/>
      <c r="F5" s="387" t="s">
        <v>1771</v>
      </c>
      <c r="G5" s="388" t="s">
        <v>1790</v>
      </c>
      <c r="H5" s="388" t="e">
        <f>VLOOKUP(AC点灯タイプ!F13,B3:D8,3,TRUE)</f>
        <v>#N/A</v>
      </c>
      <c r="I5" s="389" t="s">
        <v>1869</v>
      </c>
      <c r="J5" s="390"/>
      <c r="K5" s="387" t="s">
        <v>1817</v>
      </c>
      <c r="L5" s="388" t="s">
        <v>991</v>
      </c>
      <c r="M5" s="389">
        <v>1</v>
      </c>
      <c r="N5" s="390"/>
      <c r="O5" s="387" t="s">
        <v>1771</v>
      </c>
      <c r="P5" s="388" t="s">
        <v>1790</v>
      </c>
      <c r="Q5" s="388" t="s">
        <v>1807</v>
      </c>
      <c r="R5" s="389"/>
      <c r="S5" s="380"/>
    </row>
    <row r="6" spans="1:22" x14ac:dyDescent="0.15">
      <c r="A6" s="379"/>
      <c r="B6" s="387" t="s">
        <v>1896</v>
      </c>
      <c r="C6" s="388" t="s">
        <v>990</v>
      </c>
      <c r="D6" s="389">
        <v>18</v>
      </c>
      <c r="E6" s="390"/>
      <c r="F6" s="387" t="s">
        <v>1772</v>
      </c>
      <c r="G6" s="388" t="s">
        <v>1791</v>
      </c>
      <c r="H6" s="388" t="e">
        <f>VLOOKUP(AC点灯タイプ!F13,B3:D8,3,TRUE)</f>
        <v>#N/A</v>
      </c>
      <c r="I6" s="389" t="e">
        <f>VLOOKUP(AC点灯タイプ!J14,B3:D8,3,TRUE)</f>
        <v>#N/A</v>
      </c>
      <c r="J6" s="390"/>
      <c r="K6" s="387" t="s">
        <v>1816</v>
      </c>
      <c r="L6" s="388" t="s">
        <v>1825</v>
      </c>
      <c r="M6" s="389">
        <v>4</v>
      </c>
      <c r="N6" s="390"/>
      <c r="O6" s="387" t="s">
        <v>1772</v>
      </c>
      <c r="P6" s="388" t="s">
        <v>1791</v>
      </c>
      <c r="Q6" s="388" t="s">
        <v>1808</v>
      </c>
      <c r="R6" s="389" t="s">
        <v>1808</v>
      </c>
      <c r="S6" s="380"/>
    </row>
    <row r="7" spans="1:22" ht="14.25" thickBot="1" x14ac:dyDescent="0.2">
      <c r="A7" s="379"/>
      <c r="B7" s="387" t="s">
        <v>1783</v>
      </c>
      <c r="C7" s="388" t="s">
        <v>991</v>
      </c>
      <c r="D7" s="389">
        <v>70</v>
      </c>
      <c r="E7" s="390"/>
      <c r="F7" s="393" t="s">
        <v>1773</v>
      </c>
      <c r="G7" s="394" t="s">
        <v>1792</v>
      </c>
      <c r="H7" s="394" t="e">
        <f>VLOOKUP(AC点灯タイプ!F13,B3:D8,3,TRUE)</f>
        <v>#N/A</v>
      </c>
      <c r="I7" s="395" t="e">
        <f>VLOOKUP(AC点灯タイプ!J14,B3:D8,3,TRUE)</f>
        <v>#N/A</v>
      </c>
      <c r="J7" s="385"/>
      <c r="K7" s="393" t="s">
        <v>1819</v>
      </c>
      <c r="L7" s="394" t="s">
        <v>1822</v>
      </c>
      <c r="M7" s="395">
        <v>8</v>
      </c>
      <c r="N7" s="396"/>
      <c r="O7" s="393" t="s">
        <v>1773</v>
      </c>
      <c r="P7" s="394" t="s">
        <v>1792</v>
      </c>
      <c r="Q7" s="394" t="s">
        <v>1809</v>
      </c>
      <c r="R7" s="395" t="s">
        <v>1809</v>
      </c>
      <c r="S7" s="380"/>
    </row>
    <row r="8" spans="1:22" ht="14.25" thickBot="1" x14ac:dyDescent="0.2">
      <c r="A8" s="379"/>
      <c r="B8" s="393" t="s">
        <v>1897</v>
      </c>
      <c r="C8" s="394" t="s">
        <v>991</v>
      </c>
      <c r="D8" s="395">
        <v>70</v>
      </c>
      <c r="E8" s="397"/>
      <c r="F8" s="396"/>
      <c r="G8" s="396"/>
      <c r="H8" s="396"/>
      <c r="I8" s="398"/>
      <c r="J8" s="390"/>
      <c r="K8" s="380"/>
      <c r="L8" s="380"/>
      <c r="M8" s="380"/>
      <c r="N8" s="380"/>
      <c r="O8" s="381"/>
      <c r="P8" s="381"/>
      <c r="Q8" s="381"/>
      <c r="R8" s="381"/>
      <c r="S8" s="380"/>
    </row>
    <row r="9" spans="1:22" x14ac:dyDescent="0.15">
      <c r="A9" s="399"/>
      <c r="B9" s="390"/>
      <c r="C9" s="390"/>
      <c r="D9" s="390"/>
      <c r="E9" s="390"/>
      <c r="F9" s="385"/>
      <c r="G9" s="381"/>
      <c r="H9" s="381"/>
      <c r="I9" s="381"/>
      <c r="J9" s="385"/>
      <c r="K9" s="380"/>
      <c r="L9" s="380"/>
      <c r="M9" s="380"/>
      <c r="N9" s="380"/>
      <c r="O9" s="381"/>
      <c r="P9" s="381"/>
      <c r="Q9" s="381"/>
      <c r="R9" s="381"/>
      <c r="S9" s="380"/>
    </row>
    <row r="10" spans="1:22" x14ac:dyDescent="0.15">
      <c r="A10" s="399"/>
      <c r="B10" s="390"/>
      <c r="C10" s="390"/>
      <c r="D10" s="390"/>
      <c r="E10" s="390"/>
      <c r="F10" s="385"/>
      <c r="G10" s="381"/>
      <c r="H10" s="381"/>
      <c r="I10" s="381"/>
      <c r="J10" s="390"/>
      <c r="K10" s="380"/>
      <c r="L10" s="380"/>
      <c r="M10" s="380"/>
      <c r="N10" s="380"/>
      <c r="O10" s="381"/>
      <c r="P10" s="381"/>
      <c r="Q10" s="381"/>
      <c r="R10" s="381"/>
      <c r="S10" s="380"/>
    </row>
    <row r="11" spans="1:22" x14ac:dyDescent="0.15">
      <c r="A11" s="399"/>
      <c r="B11" s="390"/>
      <c r="C11" s="390"/>
      <c r="D11" s="390"/>
      <c r="E11" s="390"/>
      <c r="F11" s="385"/>
      <c r="G11" s="381"/>
      <c r="H11" s="381"/>
      <c r="I11" s="381"/>
      <c r="J11" s="390"/>
      <c r="K11" s="380"/>
      <c r="L11" s="380"/>
      <c r="M11" s="380"/>
      <c r="N11" s="380"/>
      <c r="O11" s="381"/>
      <c r="P11" s="381"/>
      <c r="Q11" s="381"/>
      <c r="R11" s="381"/>
      <c r="S11" s="380"/>
    </row>
    <row r="12" spans="1:22" x14ac:dyDescent="0.15">
      <c r="A12" s="399"/>
      <c r="B12" s="385"/>
      <c r="C12" s="815" t="s">
        <v>1994</v>
      </c>
      <c r="D12" s="815"/>
      <c r="E12" s="815"/>
      <c r="F12" s="385"/>
      <c r="G12" s="381"/>
      <c r="H12" s="381"/>
      <c r="I12" s="381"/>
      <c r="J12" s="385"/>
      <c r="K12" s="380"/>
      <c r="L12" s="380"/>
      <c r="M12" s="380"/>
      <c r="N12" s="380"/>
      <c r="O12" s="381"/>
      <c r="P12" s="381"/>
      <c r="Q12" s="381"/>
      <c r="R12" s="381"/>
      <c r="S12" s="380"/>
    </row>
    <row r="13" spans="1:22" x14ac:dyDescent="0.15">
      <c r="A13" s="399"/>
      <c r="B13" s="385"/>
      <c r="C13" s="385"/>
      <c r="D13" s="385"/>
      <c r="E13" s="388" t="s">
        <v>1990</v>
      </c>
      <c r="F13" s="388" t="s">
        <v>1991</v>
      </c>
      <c r="G13" s="388" t="s">
        <v>1992</v>
      </c>
      <c r="H13" s="388" t="s">
        <v>1993</v>
      </c>
      <c r="I13" s="388"/>
      <c r="J13" s="388"/>
      <c r="K13" s="385"/>
      <c r="L13" s="380"/>
      <c r="M13" s="380"/>
      <c r="N13" s="380"/>
      <c r="O13" s="380"/>
      <c r="P13" s="381"/>
      <c r="Q13" s="381"/>
      <c r="R13" s="381"/>
      <c r="S13" s="381"/>
      <c r="V13" s="253"/>
    </row>
    <row r="14" spans="1:22" x14ac:dyDescent="0.15">
      <c r="A14" s="399"/>
      <c r="B14" s="385"/>
      <c r="C14" s="388" t="s">
        <v>1790</v>
      </c>
      <c r="D14" s="388" t="s">
        <v>928</v>
      </c>
      <c r="E14" s="388">
        <f>AC点灯タイプ!F13</f>
        <v>0</v>
      </c>
      <c r="F14" s="388">
        <f>AC点灯タイプ!F14</f>
        <v>0</v>
      </c>
      <c r="G14" s="388">
        <f>AC点灯タイプ!J13</f>
        <v>0</v>
      </c>
      <c r="H14" s="388">
        <f>AC点灯タイプ!J14</f>
        <v>0</v>
      </c>
      <c r="I14" s="388" t="str">
        <f>IF(AND(E14=F14,F14=G14,G14=H14,H14=E14),"","指定")</f>
        <v/>
      </c>
      <c r="J14" s="388" t="str">
        <f>IF(AND(E14=F14,F14=G14,G14=H14,H14=E14),"","エラー")</f>
        <v/>
      </c>
      <c r="K14" s="385"/>
      <c r="L14" s="380"/>
      <c r="M14" s="380"/>
      <c r="N14" s="380"/>
      <c r="O14" s="380"/>
      <c r="P14" s="381"/>
      <c r="Q14" s="381"/>
      <c r="R14" s="381"/>
      <c r="S14" s="381"/>
      <c r="V14" s="253"/>
    </row>
    <row r="15" spans="1:22" x14ac:dyDescent="0.15">
      <c r="A15" s="399"/>
      <c r="B15" s="385"/>
      <c r="C15" s="388" t="s">
        <v>1791</v>
      </c>
      <c r="D15" s="388" t="s">
        <v>84</v>
      </c>
      <c r="E15" s="388">
        <f>AC点灯タイプ!F13</f>
        <v>0</v>
      </c>
      <c r="F15" s="388">
        <f>AC点灯タイプ!F14</f>
        <v>0</v>
      </c>
      <c r="G15" s="388">
        <f>AC点灯タイプ!J13</f>
        <v>0</v>
      </c>
      <c r="H15" s="388">
        <f>AC点灯タイプ!J14</f>
        <v>0</v>
      </c>
      <c r="I15" s="388" t="str">
        <f>IF(AND(E15=G15,F15=H15),"","指定")</f>
        <v/>
      </c>
      <c r="J15" s="388" t="str">
        <f>IF(AND(E15=G15,F15=H15),"","エラー")</f>
        <v/>
      </c>
      <c r="K15" s="385"/>
      <c r="L15" s="380"/>
      <c r="M15" s="380"/>
      <c r="N15" s="380"/>
      <c r="O15" s="380"/>
      <c r="P15" s="381"/>
      <c r="Q15" s="381"/>
      <c r="R15" s="381"/>
      <c r="S15" s="381"/>
      <c r="V15" s="253"/>
    </row>
    <row r="16" spans="1:22" x14ac:dyDescent="0.15">
      <c r="A16" s="399"/>
      <c r="B16" s="385"/>
      <c r="C16" s="388" t="s">
        <v>1792</v>
      </c>
      <c r="D16" s="388" t="s">
        <v>930</v>
      </c>
      <c r="E16" s="388">
        <f>AC点灯タイプ!F13</f>
        <v>0</v>
      </c>
      <c r="F16" s="388">
        <f>AC点灯タイプ!F14</f>
        <v>0</v>
      </c>
      <c r="G16" s="388">
        <f>AC点灯タイプ!J13</f>
        <v>0</v>
      </c>
      <c r="H16" s="388">
        <f>AC点灯タイプ!J14</f>
        <v>0</v>
      </c>
      <c r="I16" s="388" t="str">
        <f>IF(AND(E16=F16,G16=H16),"","指定")</f>
        <v/>
      </c>
      <c r="J16" s="388" t="str">
        <f>IF(AND(E16=F16,G16=H16),"","エラー")</f>
        <v/>
      </c>
      <c r="K16" s="385"/>
      <c r="L16" s="380"/>
      <c r="M16" s="380"/>
      <c r="N16" s="380"/>
      <c r="O16" s="380"/>
      <c r="P16" s="381"/>
      <c r="Q16" s="381"/>
      <c r="R16" s="381"/>
      <c r="S16" s="381"/>
      <c r="V16" s="253"/>
    </row>
    <row r="17" spans="1:21" x14ac:dyDescent="0.15">
      <c r="A17" s="399"/>
      <c r="B17" s="385"/>
      <c r="C17" s="385"/>
      <c r="D17" s="385"/>
      <c r="E17" s="385"/>
      <c r="F17" s="385"/>
      <c r="G17" s="381"/>
      <c r="H17" s="381"/>
      <c r="I17" s="381"/>
      <c r="J17" s="385"/>
      <c r="K17" s="380"/>
      <c r="L17" s="380"/>
      <c r="M17" s="380"/>
      <c r="N17" s="380"/>
      <c r="O17" s="381"/>
      <c r="P17" s="381"/>
      <c r="Q17" s="381"/>
      <c r="R17" s="381"/>
      <c r="S17" s="380"/>
    </row>
    <row r="18" spans="1:21" s="15" customFormat="1" x14ac:dyDescent="0.15">
      <c r="A18" s="400"/>
      <c r="B18" s="381"/>
      <c r="C18" s="815" t="s">
        <v>1999</v>
      </c>
      <c r="D18" s="815"/>
      <c r="E18" s="815"/>
      <c r="F18" s="381"/>
      <c r="G18" s="381"/>
      <c r="H18" s="381"/>
      <c r="I18" s="381"/>
      <c r="J18" s="381"/>
      <c r="K18" s="381"/>
      <c r="L18" s="381"/>
      <c r="M18" s="381"/>
      <c r="N18" s="381"/>
      <c r="O18" s="381"/>
      <c r="P18" s="381"/>
      <c r="Q18" s="381"/>
      <c r="R18" s="381"/>
      <c r="S18" s="381"/>
      <c r="T18" s="254"/>
      <c r="U18" s="254"/>
    </row>
    <row r="19" spans="1:21" s="15" customFormat="1" x14ac:dyDescent="0.15">
      <c r="A19" s="400"/>
      <c r="B19" s="381"/>
      <c r="C19" s="381"/>
      <c r="D19" s="381"/>
      <c r="E19" s="401" t="s">
        <v>1995</v>
      </c>
      <c r="F19" s="401" t="s">
        <v>1996</v>
      </c>
      <c r="G19" s="401" t="s">
        <v>1997</v>
      </c>
      <c r="H19" s="401" t="s">
        <v>1998</v>
      </c>
      <c r="I19" s="381"/>
      <c r="J19" s="381"/>
      <c r="K19" s="381"/>
      <c r="L19" s="381"/>
      <c r="M19" s="381"/>
      <c r="N19" s="381"/>
      <c r="O19" s="381"/>
      <c r="P19" s="381"/>
      <c r="Q19" s="381"/>
      <c r="R19" s="381"/>
      <c r="S19" s="381"/>
      <c r="T19" s="254"/>
      <c r="U19" s="254"/>
    </row>
    <row r="20" spans="1:21" s="15" customFormat="1" x14ac:dyDescent="0.15">
      <c r="A20" s="400"/>
      <c r="B20" s="381"/>
      <c r="C20" s="388" t="s">
        <v>1831</v>
      </c>
      <c r="D20" s="388" t="s">
        <v>928</v>
      </c>
      <c r="E20" s="388">
        <f>DC点灯タイプ!F14</f>
        <v>0</v>
      </c>
      <c r="F20" s="388">
        <f>DC点灯タイプ!F15</f>
        <v>0</v>
      </c>
      <c r="G20" s="388">
        <f>DC点灯タイプ!J14</f>
        <v>0</v>
      </c>
      <c r="H20" s="388">
        <f>DC点灯タイプ!J15</f>
        <v>0</v>
      </c>
      <c r="I20" s="388" t="str">
        <f>IF(AND(E20=F20,F20=G20,G20=H20,H20=E20),"","指定")</f>
        <v/>
      </c>
      <c r="J20" s="388" t="str">
        <f>IF(AND(E20=F20,F20=G20,G20=H20,H20=E20),"","エラー")</f>
        <v/>
      </c>
      <c r="K20" s="381"/>
      <c r="L20" s="381"/>
      <c r="M20" s="381"/>
      <c r="N20" s="381"/>
      <c r="O20" s="381"/>
      <c r="P20" s="381"/>
      <c r="Q20" s="381"/>
      <c r="R20" s="381"/>
      <c r="S20" s="381"/>
      <c r="T20" s="254"/>
      <c r="U20" s="254"/>
    </row>
    <row r="21" spans="1:21" s="15" customFormat="1" x14ac:dyDescent="0.15">
      <c r="A21" s="400"/>
      <c r="B21" s="381"/>
      <c r="C21" s="388" t="s">
        <v>2000</v>
      </c>
      <c r="D21" s="388" t="s">
        <v>84</v>
      </c>
      <c r="E21" s="388">
        <f>DC点灯タイプ!F14</f>
        <v>0</v>
      </c>
      <c r="F21" s="388">
        <f>DC点灯タイプ!F15</f>
        <v>0</v>
      </c>
      <c r="G21" s="388">
        <f>DC点灯タイプ!J14</f>
        <v>0</v>
      </c>
      <c r="H21" s="388">
        <f>DC点灯タイプ!J15</f>
        <v>0</v>
      </c>
      <c r="I21" s="388" t="str">
        <f>IF(AND(E21=G21,F21=H21),"","指定")</f>
        <v/>
      </c>
      <c r="J21" s="388" t="str">
        <f>IF(AND(E21=G21,F21=H21),"","エラー")</f>
        <v/>
      </c>
      <c r="K21" s="381"/>
      <c r="L21" s="381"/>
      <c r="M21" s="381"/>
      <c r="N21" s="381"/>
      <c r="O21" s="381"/>
      <c r="P21" s="381"/>
      <c r="Q21" s="381"/>
      <c r="R21" s="381"/>
      <c r="S21" s="381"/>
      <c r="T21" s="254"/>
      <c r="U21" s="254"/>
    </row>
    <row r="22" spans="1:21" s="15" customFormat="1" x14ac:dyDescent="0.15">
      <c r="A22" s="400"/>
      <c r="B22" s="381"/>
      <c r="C22" s="388" t="s">
        <v>2001</v>
      </c>
      <c r="D22" s="388" t="s">
        <v>930</v>
      </c>
      <c r="E22" s="388">
        <f>DC点灯タイプ!F14</f>
        <v>0</v>
      </c>
      <c r="F22" s="388">
        <f>DC点灯タイプ!F15</f>
        <v>0</v>
      </c>
      <c r="G22" s="388">
        <f>DC点灯タイプ!J14</f>
        <v>0</v>
      </c>
      <c r="H22" s="388">
        <f>DC点灯タイプ!J15</f>
        <v>0</v>
      </c>
      <c r="I22" s="388" t="str">
        <f>IF(AND(E22=F22,G22=H22),"","指定")</f>
        <v/>
      </c>
      <c r="J22" s="388" t="str">
        <f>IF(AND(E22=F22,G22=H22),"","エラー")</f>
        <v/>
      </c>
      <c r="K22" s="381"/>
      <c r="L22" s="381"/>
      <c r="M22" s="381"/>
      <c r="N22" s="381"/>
      <c r="O22" s="381"/>
      <c r="P22" s="381"/>
      <c r="Q22" s="381"/>
      <c r="R22" s="381"/>
      <c r="S22" s="381"/>
      <c r="T22" s="254"/>
      <c r="U22" s="254"/>
    </row>
    <row r="23" spans="1:21" s="15" customFormat="1" x14ac:dyDescent="0.15">
      <c r="A23" s="400"/>
      <c r="B23" s="381"/>
      <c r="C23" s="388" t="s">
        <v>2002</v>
      </c>
      <c r="D23" s="388" t="s">
        <v>995</v>
      </c>
      <c r="E23" s="388">
        <f>DC点灯タイプ!F14</f>
        <v>0</v>
      </c>
      <c r="F23" s="388">
        <f>DC点灯タイプ!F15</f>
        <v>0</v>
      </c>
      <c r="G23" s="388">
        <f>DC点灯タイプ!J14</f>
        <v>0</v>
      </c>
      <c r="H23" s="388">
        <f>DC点灯タイプ!J15</f>
        <v>0</v>
      </c>
      <c r="I23" s="388" t="str">
        <f>IF(E23=G23,"","指定")</f>
        <v/>
      </c>
      <c r="J23" s="388" t="str">
        <f>IF(E23=G23,"","エラー")</f>
        <v/>
      </c>
      <c r="K23" s="381"/>
      <c r="L23" s="381"/>
      <c r="M23" s="381"/>
      <c r="N23" s="381"/>
      <c r="O23" s="381"/>
      <c r="P23" s="381"/>
      <c r="Q23" s="381"/>
      <c r="R23" s="381"/>
      <c r="S23" s="381"/>
      <c r="T23" s="254"/>
      <c r="U23" s="254"/>
    </row>
    <row r="24" spans="1:21" s="15" customFormat="1" x14ac:dyDescent="0.15">
      <c r="A24" s="400"/>
      <c r="B24" s="381"/>
      <c r="C24" s="388" t="s">
        <v>2003</v>
      </c>
      <c r="D24" s="388" t="s">
        <v>1775</v>
      </c>
      <c r="E24" s="388">
        <f>DC点灯タイプ!F14</f>
        <v>0</v>
      </c>
      <c r="F24" s="388">
        <f>DC点灯タイプ!F15</f>
        <v>0</v>
      </c>
      <c r="G24" s="388">
        <f>DC点灯タイプ!J14</f>
        <v>0</v>
      </c>
      <c r="H24" s="388">
        <f>DC点灯タイプ!J15</f>
        <v>0</v>
      </c>
      <c r="I24" s="388" t="str">
        <f>IF(F24=H24,"","指定")</f>
        <v/>
      </c>
      <c r="J24" s="388" t="str">
        <f>IF(F24=H24,"","エラー")</f>
        <v/>
      </c>
      <c r="K24" s="381"/>
      <c r="L24" s="381"/>
      <c r="M24" s="381"/>
      <c r="N24" s="381"/>
      <c r="O24" s="381"/>
      <c r="P24" s="381"/>
      <c r="Q24" s="381"/>
      <c r="R24" s="381"/>
      <c r="S24" s="381"/>
      <c r="T24" s="254"/>
      <c r="U24" s="254"/>
    </row>
    <row r="25" spans="1:21" s="15" customFormat="1" x14ac:dyDescent="0.15">
      <c r="A25" s="400"/>
      <c r="B25" s="381"/>
      <c r="C25" s="388" t="s">
        <v>2004</v>
      </c>
      <c r="D25" s="388" t="s">
        <v>1776</v>
      </c>
      <c r="E25" s="388">
        <f>DC点灯タイプ!F14</f>
        <v>0</v>
      </c>
      <c r="F25" s="388">
        <f>DC点灯タイプ!F15</f>
        <v>0</v>
      </c>
      <c r="G25" s="388">
        <f>DC点灯タイプ!J14</f>
        <v>0</v>
      </c>
      <c r="H25" s="388">
        <f>DC点灯タイプ!J15</f>
        <v>0</v>
      </c>
      <c r="I25" s="388" t="str">
        <f>IF(E25=F25,"","指定")</f>
        <v/>
      </c>
      <c r="J25" s="388" t="str">
        <f>IF(E25=F25,"","エラー")</f>
        <v/>
      </c>
      <c r="K25" s="381"/>
      <c r="L25" s="381"/>
      <c r="M25" s="381"/>
      <c r="N25" s="381"/>
      <c r="O25" s="381"/>
      <c r="P25" s="381"/>
      <c r="Q25" s="381"/>
      <c r="R25" s="381"/>
      <c r="S25" s="381"/>
      <c r="T25" s="254"/>
      <c r="U25" s="254"/>
    </row>
    <row r="26" spans="1:21" s="15" customFormat="1" x14ac:dyDescent="0.15">
      <c r="A26" s="400"/>
      <c r="B26" s="381"/>
      <c r="C26" s="388" t="s">
        <v>2005</v>
      </c>
      <c r="D26" s="388" t="s">
        <v>1780</v>
      </c>
      <c r="E26" s="388">
        <f>DC点灯タイプ!F14</f>
        <v>0</v>
      </c>
      <c r="F26" s="388">
        <f>DC点灯タイプ!F15</f>
        <v>0</v>
      </c>
      <c r="G26" s="388">
        <f>DC点灯タイプ!J14</f>
        <v>0</v>
      </c>
      <c r="H26" s="388">
        <f>DC点灯タイプ!J15</f>
        <v>0</v>
      </c>
      <c r="I26" s="388" t="s">
        <v>1180</v>
      </c>
      <c r="J26" s="388" t="s">
        <v>1180</v>
      </c>
      <c r="K26" s="381"/>
      <c r="L26" s="381"/>
      <c r="M26" s="381"/>
      <c r="N26" s="381"/>
      <c r="O26" s="381"/>
      <c r="P26" s="381"/>
      <c r="Q26" s="381"/>
      <c r="R26" s="381"/>
      <c r="S26" s="381"/>
      <c r="T26" s="254"/>
      <c r="U26" s="254"/>
    </row>
    <row r="27" spans="1:21" s="15" customFormat="1" x14ac:dyDescent="0.15">
      <c r="A27" s="400"/>
      <c r="B27" s="381"/>
      <c r="C27" s="388" t="s">
        <v>2006</v>
      </c>
      <c r="D27" s="388" t="s">
        <v>86</v>
      </c>
      <c r="E27" s="388">
        <f>DC点灯タイプ!F14</f>
        <v>0</v>
      </c>
      <c r="F27" s="388">
        <f>DC点灯タイプ!F15</f>
        <v>0</v>
      </c>
      <c r="G27" s="388">
        <f>DC点灯タイプ!J14</f>
        <v>0</v>
      </c>
      <c r="H27" s="388">
        <f>DC点灯タイプ!J15</f>
        <v>0</v>
      </c>
      <c r="I27" s="388" t="str">
        <f>IF(AND(E27=H27,F27=G27),"","指定")</f>
        <v/>
      </c>
      <c r="J27" s="388" t="str">
        <f>IF(AND(E27=H27,F27=G27),"","エラー")</f>
        <v/>
      </c>
      <c r="K27" s="381"/>
      <c r="L27" s="381"/>
      <c r="M27" s="381"/>
      <c r="N27" s="381"/>
      <c r="O27" s="381"/>
      <c r="P27" s="381"/>
      <c r="Q27" s="381"/>
      <c r="R27" s="381"/>
      <c r="S27" s="381"/>
      <c r="T27" s="254"/>
      <c r="U27" s="254"/>
    </row>
    <row r="28" spans="1:21" s="15" customFormat="1" x14ac:dyDescent="0.15">
      <c r="A28" s="400"/>
      <c r="B28" s="381"/>
      <c r="C28" s="388" t="s">
        <v>2006</v>
      </c>
      <c r="D28" s="388" t="s">
        <v>941</v>
      </c>
      <c r="E28" s="388">
        <f>DC点灯タイプ!F14</f>
        <v>0</v>
      </c>
      <c r="F28" s="388">
        <f>DC点灯タイプ!F15</f>
        <v>0</v>
      </c>
      <c r="G28" s="388">
        <f>DC点灯タイプ!J14</f>
        <v>0</v>
      </c>
      <c r="H28" s="388">
        <f>DC点灯タイプ!J15</f>
        <v>0</v>
      </c>
      <c r="I28" s="388" t="str">
        <f>IF(AND(E28=H28,F28=G28),"","指定")</f>
        <v/>
      </c>
      <c r="J28" s="388" t="str">
        <f>IF(AND(E28=H28,F28=G28),"","エラー")</f>
        <v/>
      </c>
      <c r="K28" s="381"/>
      <c r="L28" s="381"/>
      <c r="M28" s="381"/>
      <c r="N28" s="381"/>
      <c r="O28" s="381"/>
      <c r="P28" s="381"/>
      <c r="Q28" s="381"/>
      <c r="R28" s="381"/>
      <c r="S28" s="381"/>
      <c r="T28" s="254"/>
      <c r="U28" s="254"/>
    </row>
    <row r="29" spans="1:21" s="15" customFormat="1" x14ac:dyDescent="0.15">
      <c r="A29" s="400"/>
      <c r="B29" s="381"/>
      <c r="C29" s="388" t="s">
        <v>2002</v>
      </c>
      <c r="D29" s="388" t="s">
        <v>1774</v>
      </c>
      <c r="E29" s="388">
        <f>DC点灯タイプ!F14</f>
        <v>0</v>
      </c>
      <c r="F29" s="388">
        <f>DC点灯タイプ!F15</f>
        <v>0</v>
      </c>
      <c r="G29" s="388">
        <f>DC点灯タイプ!J14</f>
        <v>0</v>
      </c>
      <c r="H29" s="388">
        <f>DC点灯タイプ!J15</f>
        <v>0</v>
      </c>
      <c r="I29" s="388" t="str">
        <f>IF(E29=G29,"","指定")</f>
        <v/>
      </c>
      <c r="J29" s="388" t="str">
        <f>IF(E29=G29,"","エラー")</f>
        <v/>
      </c>
      <c r="K29" s="381"/>
      <c r="L29" s="381"/>
      <c r="M29" s="381"/>
      <c r="N29" s="381"/>
      <c r="O29" s="381"/>
      <c r="P29" s="381"/>
      <c r="Q29" s="381"/>
      <c r="R29" s="381"/>
      <c r="S29" s="381"/>
      <c r="T29" s="254"/>
      <c r="U29" s="254"/>
    </row>
    <row r="30" spans="1:21" s="15" customFormat="1" x14ac:dyDescent="0.15">
      <c r="A30" s="400"/>
      <c r="B30" s="381"/>
      <c r="C30" s="388" t="s">
        <v>2003</v>
      </c>
      <c r="D30" s="388" t="s">
        <v>90</v>
      </c>
      <c r="E30" s="388">
        <f>DC点灯タイプ!F14</f>
        <v>0</v>
      </c>
      <c r="F30" s="388">
        <f>DC点灯タイプ!F15</f>
        <v>0</v>
      </c>
      <c r="G30" s="388">
        <f>DC点灯タイプ!J14</f>
        <v>0</v>
      </c>
      <c r="H30" s="388">
        <f>DC点灯タイプ!J15</f>
        <v>0</v>
      </c>
      <c r="I30" s="388" t="str">
        <f>IF(F30=H30,"","指定")</f>
        <v/>
      </c>
      <c r="J30" s="388" t="str">
        <f>IF(F30=H30,"","エラー")</f>
        <v/>
      </c>
      <c r="K30" s="381"/>
      <c r="L30" s="381"/>
      <c r="M30" s="381"/>
      <c r="N30" s="381"/>
      <c r="O30" s="381"/>
      <c r="P30" s="381"/>
      <c r="Q30" s="381"/>
      <c r="R30" s="381"/>
      <c r="S30" s="381"/>
      <c r="T30" s="254"/>
      <c r="U30" s="254"/>
    </row>
    <row r="31" spans="1:21" s="15" customFormat="1" x14ac:dyDescent="0.15">
      <c r="A31" s="400"/>
      <c r="B31" s="381"/>
      <c r="C31" s="388" t="s">
        <v>2004</v>
      </c>
      <c r="D31" s="388" t="s">
        <v>1777</v>
      </c>
      <c r="E31" s="388">
        <f>DC点灯タイプ!F14</f>
        <v>0</v>
      </c>
      <c r="F31" s="388">
        <f>DC点灯タイプ!F15</f>
        <v>0</v>
      </c>
      <c r="G31" s="388">
        <f>DC点灯タイプ!J14</f>
        <v>0</v>
      </c>
      <c r="H31" s="388">
        <f>DC点灯タイプ!J15</f>
        <v>0</v>
      </c>
      <c r="I31" s="388" t="str">
        <f>IF(E31=F31,"","指定")</f>
        <v/>
      </c>
      <c r="J31" s="388" t="str">
        <f>IF(E31=F31,"","エラー")</f>
        <v/>
      </c>
      <c r="K31" s="381"/>
      <c r="L31" s="381"/>
      <c r="M31" s="381"/>
      <c r="N31" s="381"/>
      <c r="O31" s="381"/>
      <c r="P31" s="381"/>
      <c r="Q31" s="381"/>
      <c r="R31" s="381"/>
      <c r="S31" s="381"/>
      <c r="T31" s="254"/>
      <c r="U31" s="254"/>
    </row>
    <row r="32" spans="1:21" s="15" customFormat="1" x14ac:dyDescent="0.15">
      <c r="A32" s="400"/>
      <c r="B32" s="381"/>
      <c r="C32" s="388" t="s">
        <v>2005</v>
      </c>
      <c r="D32" s="388" t="s">
        <v>1779</v>
      </c>
      <c r="E32" s="388">
        <f>DC点灯タイプ!F14</f>
        <v>0</v>
      </c>
      <c r="F32" s="388">
        <f>DC点灯タイプ!F15</f>
        <v>0</v>
      </c>
      <c r="G32" s="388">
        <f>DC点灯タイプ!J14</f>
        <v>0</v>
      </c>
      <c r="H32" s="388">
        <f>DC点灯タイプ!J15</f>
        <v>0</v>
      </c>
      <c r="I32" s="388" t="s">
        <v>1180</v>
      </c>
      <c r="J32" s="388" t="s">
        <v>1180</v>
      </c>
      <c r="K32" s="381"/>
      <c r="L32" s="381"/>
      <c r="M32" s="381"/>
      <c r="N32" s="381"/>
      <c r="O32" s="381"/>
      <c r="P32" s="381"/>
      <c r="Q32" s="381"/>
      <c r="R32" s="381"/>
      <c r="S32" s="381"/>
      <c r="T32" s="254"/>
      <c r="U32" s="254"/>
    </row>
    <row r="33" spans="1:21" s="15" customFormat="1" x14ac:dyDescent="0.15">
      <c r="A33" s="400"/>
      <c r="B33" s="381"/>
      <c r="C33" s="381"/>
      <c r="D33" s="381"/>
      <c r="E33" s="381"/>
      <c r="F33" s="381"/>
      <c r="G33" s="381"/>
      <c r="H33" s="381"/>
      <c r="I33" s="381"/>
      <c r="J33" s="381"/>
      <c r="K33" s="381"/>
      <c r="L33" s="381"/>
      <c r="M33" s="381"/>
      <c r="N33" s="381"/>
      <c r="O33" s="381"/>
      <c r="P33" s="381"/>
      <c r="Q33" s="381"/>
      <c r="R33" s="381"/>
      <c r="S33" s="381"/>
      <c r="T33" s="254"/>
      <c r="U33" s="254"/>
    </row>
    <row r="34" spans="1:21" s="15" customFormat="1" x14ac:dyDescent="0.15"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54"/>
      <c r="Q34" s="254"/>
      <c r="R34" s="254"/>
      <c r="S34" s="254"/>
      <c r="T34" s="254"/>
      <c r="U34" s="254"/>
    </row>
  </sheetData>
  <sheetProtection algorithmName="SHA-512" hashValue="AhqnnwQlurOJLwAo9PiwCNp37nkqI+KXBs3IJj75xNAfD3YODDd5GndQ40cT5DIJH9I/NoIwDv9O9FOBMy7rzA==" saltValue="OnwbPb2dzC/3KuULS9zJeg==" spinCount="100000" sheet="1" objects="1" scenarios="1" selectLockedCells="1" selectUnlockedCells="1"/>
  <sortState xmlns:xlrd2="http://schemas.microsoft.com/office/spreadsheetml/2017/richdata2" ref="C20:J32">
    <sortCondition ref="D20:D32"/>
  </sortState>
  <mergeCells count="5">
    <mergeCell ref="C18:E18"/>
    <mergeCell ref="B2:D2"/>
    <mergeCell ref="F2:G2"/>
    <mergeCell ref="K2:M2"/>
    <mergeCell ref="C12:E12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  <pageSetUpPr fitToPage="1"/>
  </sheetPr>
  <dimension ref="A1:AM32"/>
  <sheetViews>
    <sheetView zoomScaleNormal="100" workbookViewId="0">
      <pane ySplit="6" topLeftCell="A7" activePane="bottomLeft" state="frozen"/>
      <selection pane="bottomLeft"/>
    </sheetView>
  </sheetViews>
  <sheetFormatPr defaultColWidth="9" defaultRowHeight="13.5" x14ac:dyDescent="0.15"/>
  <cols>
    <col min="1" max="1" width="21.625" style="94" bestFit="1" customWidth="1"/>
    <col min="2" max="2" width="9.625" style="95" bestFit="1" customWidth="1"/>
    <col min="3" max="3" width="4" style="96" customWidth="1"/>
    <col min="4" max="15" width="4" style="97" customWidth="1"/>
    <col min="16" max="16" width="4" style="98" customWidth="1"/>
    <col min="17" max="18" width="4" style="97" customWidth="1"/>
    <col min="19" max="19" width="4" style="99" customWidth="1"/>
    <col min="20" max="23" width="4" style="93" customWidth="1"/>
    <col min="24" max="33" width="4" style="137" customWidth="1"/>
    <col min="34" max="34" width="13.25" style="137" bestFit="1" customWidth="1"/>
    <col min="35" max="39" width="9" style="137"/>
    <col min="40" max="16384" width="9" style="93"/>
  </cols>
  <sheetData>
    <row r="1" spans="1:39" s="161" customFormat="1" ht="108.75" customHeight="1" x14ac:dyDescent="0.15">
      <c r="A1" s="351" t="s">
        <v>1905</v>
      </c>
      <c r="B1" s="159"/>
      <c r="C1" s="323" t="str">
        <f>IF(C2="","",VLOOKUP(C2,'000'!H2:I4,2,TRUE))</f>
        <v/>
      </c>
      <c r="D1" s="324"/>
      <c r="E1" s="323" t="str">
        <f>IF(E2="","",VLOOKUP(E2,'000'!H6:I12,2,TRUE))</f>
        <v/>
      </c>
      <c r="F1" s="325" t="str">
        <f>IF(F2="","",VLOOKUP(H10,'000'!B18:E32,4,TRUE))</f>
        <v/>
      </c>
      <c r="G1" s="326" t="str">
        <f>IF(G2="","",VLOOKUP(G2,'000'!H14:I17,2,TRUE))</f>
        <v/>
      </c>
      <c r="H1" s="327" t="str">
        <f>IF(H2="","",VLOOKUP(H2,'000'!H14:I17,2,TRUE))</f>
        <v/>
      </c>
      <c r="I1" s="329" t="s">
        <v>1852</v>
      </c>
      <c r="J1" s="325" t="str">
        <f>IF(AND(I20="",G27=""),"",IF(G27="",VLOOKUP(I20,'000'!H43:J47,3,TRUE),VLOOKUP(G27,'000'!H43:J47,3,TRUE)))</f>
        <v/>
      </c>
      <c r="K1" s="330" t="str">
        <f>IF(K2="","",VLOOKUP(K2,'000'!H19:I22,2,TRUE))</f>
        <v/>
      </c>
      <c r="L1" s="331" t="str">
        <f>IF(L2="","",VLOOKUP(L2,'000'!H19:I22,2,TRUE))</f>
        <v/>
      </c>
      <c r="M1" s="329" t="s">
        <v>1853</v>
      </c>
      <c r="N1" s="325" t="s">
        <v>1842</v>
      </c>
      <c r="O1" s="329" t="s">
        <v>1904</v>
      </c>
      <c r="P1" s="325" t="str">
        <f>IF(P2="","",VLOOKUP(P2,'000'!H39:I40,2,TRUE))</f>
        <v/>
      </c>
      <c r="Q1" s="325" t="s">
        <v>1894</v>
      </c>
      <c r="R1" s="164"/>
      <c r="S1" s="164"/>
      <c r="T1" s="164"/>
      <c r="U1" s="179"/>
      <c r="V1" s="180"/>
      <c r="W1" s="180"/>
      <c r="X1" s="180"/>
      <c r="Y1" s="180"/>
      <c r="Z1" s="180"/>
      <c r="AA1" s="198"/>
      <c r="AB1" s="198"/>
      <c r="AC1" s="198"/>
      <c r="AD1" s="198"/>
      <c r="AE1" s="198"/>
      <c r="AF1" s="198"/>
      <c r="AG1" s="198"/>
      <c r="AH1" s="373"/>
      <c r="AI1" s="373"/>
      <c r="AJ1" s="373"/>
      <c r="AK1" s="373"/>
      <c r="AL1" s="373"/>
      <c r="AM1" s="373"/>
    </row>
    <row r="2" spans="1:39" s="77" customFormat="1" ht="26.25" customHeight="1" x14ac:dyDescent="0.15">
      <c r="A2" s="75"/>
      <c r="B2" s="76" t="s">
        <v>1410</v>
      </c>
      <c r="C2" s="322" t="str">
        <f>IF(D10="S2F-L","L",IF(G7="","",VLOOKUP(D7&amp;G7,'000'!B3:F15,4,TRUE)))</f>
        <v/>
      </c>
      <c r="D2" s="206" t="s">
        <v>997</v>
      </c>
      <c r="E2" s="322" t="str">
        <f>IF(D10="S2F-L",0,IF(G7="","",VLOOKUP(D7&amp;G7,'000'!B3:F15,5,TRUE)))</f>
        <v/>
      </c>
      <c r="F2" s="322" t="str">
        <f>IF(OR(D10="",G10="",H10="",J10=""),"",IF(H10="A","W0",IF(H10="B","W2",IF(H10="C","W1",""))))</f>
        <v/>
      </c>
      <c r="G2" s="334" t="str">
        <f>'002'!H3</f>
        <v/>
      </c>
      <c r="H2" s="335" t="str">
        <f>IF('002'!I3="-","",'002'!I3)</f>
        <v/>
      </c>
      <c r="I2" s="206" t="s">
        <v>1199</v>
      </c>
      <c r="J2" s="322" t="str">
        <f>IF(AND(I20="",G27=""),"",IF(G27="",VLOOKUP(I20,'000'!H43:J47,2,TRUE),VLOOKUP(G27,'000'!H43:J47,2,TRUE)))</f>
        <v/>
      </c>
      <c r="K2" s="334" t="str">
        <f>IF(G17="","",VLOOKUP(G17,'001'!M3:O7,3,TRUE))</f>
        <v/>
      </c>
      <c r="L2" s="335" t="str">
        <f>IF(G18="","",VLOOKUP(G18,'001'!M3:O7,3,TRUE))</f>
        <v/>
      </c>
      <c r="M2" s="207" t="s">
        <v>558</v>
      </c>
      <c r="N2" s="207">
        <v>3</v>
      </c>
      <c r="O2" s="207" t="s">
        <v>1903</v>
      </c>
      <c r="P2" s="322" t="str">
        <f>IF(G10="","",VLOOKUP(G10,'000'!H34:J37,3,TRUE))</f>
        <v/>
      </c>
      <c r="Q2" s="240" t="s">
        <v>1893</v>
      </c>
      <c r="R2" s="199"/>
      <c r="S2" s="217"/>
      <c r="T2" s="718" t="str">
        <f>IF(J2="□","注１　黒色(K)または灰色(H)を指定してください","")</f>
        <v/>
      </c>
      <c r="U2" s="718"/>
      <c r="V2" s="718"/>
      <c r="W2" s="718"/>
      <c r="X2" s="718"/>
      <c r="Y2" s="718"/>
      <c r="Z2" s="718"/>
      <c r="AA2" s="718"/>
      <c r="AB2" s="718"/>
      <c r="AC2" s="718"/>
      <c r="AD2" s="718"/>
      <c r="AE2" s="718"/>
      <c r="AF2" s="718"/>
      <c r="AG2" s="199"/>
      <c r="AH2" s="374"/>
      <c r="AI2" s="374"/>
      <c r="AJ2" s="374"/>
      <c r="AK2" s="374"/>
      <c r="AL2" s="374"/>
      <c r="AM2" s="374"/>
    </row>
    <row r="3" spans="1:39" s="80" customFormat="1" ht="26.25" customHeight="1" thickBot="1" x14ac:dyDescent="0.25">
      <c r="A3" s="78"/>
      <c r="B3" s="750" t="str">
        <f>IF(M14="エラー","LED指定を確認してください","")</f>
        <v/>
      </c>
      <c r="C3" s="750"/>
      <c r="D3" s="750"/>
      <c r="E3" s="750"/>
      <c r="F3" s="750"/>
      <c r="G3" s="750"/>
      <c r="H3" s="750"/>
      <c r="I3" s="79"/>
      <c r="J3" s="208" t="str">
        <f>IF(J2="□","注１","")</f>
        <v/>
      </c>
      <c r="K3" s="245" t="str">
        <f>IF(D17="","","①")</f>
        <v/>
      </c>
      <c r="L3" s="245" t="str">
        <f>IF(D18="","","②")</f>
        <v/>
      </c>
      <c r="M3" s="79"/>
      <c r="N3" s="79"/>
      <c r="O3" s="245"/>
      <c r="P3" s="79"/>
      <c r="Q3" s="719" t="str">
        <f>IF(G22="","","※連取取付する際はセンターバリヤも必要です")</f>
        <v/>
      </c>
      <c r="R3" s="719"/>
      <c r="S3" s="719"/>
      <c r="T3" s="719"/>
      <c r="U3" s="719"/>
      <c r="V3" s="719"/>
      <c r="W3" s="719"/>
      <c r="X3" s="719"/>
      <c r="Y3" s="719"/>
      <c r="Z3" s="719"/>
      <c r="AA3" s="719"/>
      <c r="AB3" s="719"/>
      <c r="AC3" s="200"/>
      <c r="AD3" s="200"/>
      <c r="AE3" s="200"/>
      <c r="AF3" s="200"/>
      <c r="AG3" s="200"/>
      <c r="AH3" s="375"/>
      <c r="AI3" s="375"/>
      <c r="AJ3" s="375"/>
      <c r="AK3" s="375"/>
      <c r="AL3" s="375"/>
      <c r="AM3" s="375"/>
    </row>
    <row r="4" spans="1:39" s="80" customFormat="1" ht="26.25" customHeight="1" thickBot="1" x14ac:dyDescent="0.25">
      <c r="A4" s="689" t="s">
        <v>1827</v>
      </c>
      <c r="B4" s="689"/>
      <c r="C4" s="710" t="str">
        <f>IF(OR(C2="",E2="",F2="",G2="",J2="",K2="",N2="",O2="",P2=""),"",B2&amp;C2&amp;D2&amp;E2&amp;F2&amp;G2&amp;H2&amp;I2&amp;J2&amp;K2&amp;L2&amp;M2&amp;N2&amp;O2&amp;P2&amp;Q2)</f>
        <v/>
      </c>
      <c r="D4" s="711"/>
      <c r="E4" s="711"/>
      <c r="F4" s="711"/>
      <c r="G4" s="711"/>
      <c r="H4" s="711"/>
      <c r="I4" s="711"/>
      <c r="J4" s="711"/>
      <c r="K4" s="711"/>
      <c r="L4" s="711"/>
      <c r="M4" s="711"/>
      <c r="N4" s="712"/>
      <c r="O4" s="81"/>
      <c r="P4" s="699" t="str">
        <f>IF(N20="",IF(M22="","",VLOOKUP(M22,参照表!D4:X278,20,TRUE)),VLOOKUP(N20,参照表!D4:X278,20,TRUE))</f>
        <v/>
      </c>
      <c r="Q4" s="699"/>
      <c r="R4" s="699"/>
      <c r="S4" s="699"/>
      <c r="T4" s="699"/>
      <c r="U4" s="81"/>
      <c r="V4" s="699" t="str">
        <f>IF(N21="","",VLOOKUP(N21,参照表!D4:X278,20,TRUE))</f>
        <v/>
      </c>
      <c r="W4" s="699"/>
      <c r="X4" s="699"/>
      <c r="Y4" s="699"/>
      <c r="Z4" s="699"/>
      <c r="AA4" s="81"/>
      <c r="AB4" s="699" t="str">
        <f>IF(L25="","",VLOOKUP(L25,参照表!D4:W278,20,TRUE))</f>
        <v/>
      </c>
      <c r="AC4" s="699"/>
      <c r="AD4" s="699"/>
      <c r="AE4" s="699"/>
      <c r="AF4" s="699"/>
      <c r="AG4" s="200"/>
      <c r="AH4" s="375"/>
      <c r="AI4" s="375"/>
      <c r="AJ4" s="375"/>
      <c r="AK4" s="375"/>
      <c r="AL4" s="375"/>
      <c r="AM4" s="375"/>
    </row>
    <row r="5" spans="1:39" s="80" customFormat="1" ht="26.25" customHeight="1" thickBot="1" x14ac:dyDescent="0.25">
      <c r="A5" s="250"/>
      <c r="B5" s="250"/>
      <c r="C5" s="713" t="str">
        <f>IF(C4="","","仕様は一部異なります。ご採用前にご確認ください。")</f>
        <v/>
      </c>
      <c r="D5" s="713"/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64"/>
      <c r="P5" s="699" t="str">
        <f>IF(N20="",IF(M22="","",VLOOKUP(M22,参照表!D4:X278,21,TRUE)),VLOOKUP(N20,参照表!D4:X278,21,TRUE))</f>
        <v/>
      </c>
      <c r="Q5" s="699"/>
      <c r="R5" s="699"/>
      <c r="S5" s="699"/>
      <c r="T5" s="699"/>
      <c r="U5" s="145"/>
      <c r="V5" s="699" t="str">
        <f>IF(N21="","",VLOOKUP(N21,参照表!D4:X278,21,TRUE))</f>
        <v/>
      </c>
      <c r="W5" s="699"/>
      <c r="X5" s="699"/>
      <c r="Y5" s="699"/>
      <c r="Z5" s="699"/>
      <c r="AA5" s="145"/>
      <c r="AB5" s="699" t="str">
        <f>IF(L25="","",VLOOKUP(L25,参照表!D4:X278,21,TRUE))</f>
        <v/>
      </c>
      <c r="AC5" s="699"/>
      <c r="AD5" s="699"/>
      <c r="AE5" s="699"/>
      <c r="AF5" s="699"/>
      <c r="AG5" s="200"/>
      <c r="AH5" s="375"/>
      <c r="AI5" s="375"/>
      <c r="AJ5" s="375"/>
      <c r="AK5" s="375"/>
      <c r="AL5" s="375"/>
      <c r="AM5" s="375"/>
    </row>
    <row r="6" spans="1:39" s="82" customFormat="1" ht="38.25" customHeight="1" x14ac:dyDescent="0.15">
      <c r="A6" s="751" t="s">
        <v>2007</v>
      </c>
      <c r="B6" s="752"/>
      <c r="C6" s="752"/>
      <c r="D6" s="752"/>
      <c r="E6" s="752"/>
      <c r="F6" s="752"/>
      <c r="G6" s="752"/>
      <c r="H6" s="752"/>
      <c r="I6" s="752"/>
      <c r="J6" s="752"/>
      <c r="K6" s="752"/>
      <c r="L6" s="752"/>
      <c r="M6" s="752"/>
      <c r="N6" s="753"/>
      <c r="O6" s="221"/>
      <c r="P6" s="737" t="str">
        <f>IF(AND(P4="",V4="",AB4=""),"","スイッチ本体と別に注文してください")</f>
        <v/>
      </c>
      <c r="Q6" s="737"/>
      <c r="R6" s="737"/>
      <c r="S6" s="737"/>
      <c r="T6" s="737"/>
      <c r="U6" s="737"/>
      <c r="V6" s="737"/>
      <c r="W6" s="737"/>
      <c r="X6" s="737"/>
      <c r="Y6" s="737"/>
      <c r="Z6" s="737"/>
      <c r="AA6" s="737"/>
      <c r="AB6" s="737"/>
      <c r="AC6" s="737"/>
      <c r="AD6" s="737"/>
      <c r="AE6" s="737"/>
      <c r="AF6" s="737"/>
      <c r="AG6" s="216"/>
      <c r="AH6" s="376"/>
      <c r="AI6" s="142"/>
      <c r="AJ6" s="142"/>
      <c r="AK6" s="142"/>
      <c r="AL6" s="142"/>
      <c r="AM6" s="142"/>
    </row>
    <row r="7" spans="1:39" s="84" customFormat="1" ht="22.5" customHeight="1" x14ac:dyDescent="0.15">
      <c r="A7" s="284" t="s">
        <v>1751</v>
      </c>
      <c r="B7" s="268" t="s">
        <v>1752</v>
      </c>
      <c r="C7" s="268"/>
      <c r="D7" s="685" t="s">
        <v>1753</v>
      </c>
      <c r="E7" s="685"/>
      <c r="F7" s="685"/>
      <c r="G7" s="667"/>
      <c r="H7" s="668"/>
      <c r="I7" s="669"/>
      <c r="J7" s="256"/>
      <c r="K7" s="257"/>
      <c r="L7" s="258"/>
      <c r="M7" s="285"/>
      <c r="N7" s="286"/>
      <c r="O7" s="227"/>
      <c r="P7" s="228"/>
      <c r="Q7" s="229"/>
      <c r="R7" s="229"/>
      <c r="S7" s="230"/>
      <c r="T7" s="227"/>
      <c r="U7" s="231"/>
      <c r="V7" s="231"/>
      <c r="W7" s="227"/>
      <c r="X7" s="227"/>
      <c r="Y7" s="227"/>
      <c r="Z7" s="227"/>
      <c r="AA7" s="232"/>
      <c r="AB7" s="232"/>
      <c r="AC7" s="232"/>
      <c r="AD7" s="205"/>
      <c r="AE7" s="219"/>
      <c r="AF7" s="219"/>
      <c r="AG7" s="218"/>
      <c r="AH7" s="365"/>
      <c r="AI7" s="136"/>
      <c r="AJ7" s="136"/>
      <c r="AK7" s="136"/>
      <c r="AL7" s="136"/>
      <c r="AM7" s="136"/>
    </row>
    <row r="8" spans="1:39" s="84" customFormat="1" ht="13.5" customHeight="1" x14ac:dyDescent="0.15">
      <c r="A8" s="222"/>
      <c r="B8" s="233"/>
      <c r="C8" s="234"/>
      <c r="D8" s="235"/>
      <c r="E8" s="233"/>
      <c r="F8" s="233"/>
      <c r="G8" s="233"/>
      <c r="H8" s="233"/>
      <c r="I8" s="233"/>
      <c r="J8" s="233"/>
      <c r="K8" s="223"/>
      <c r="L8" s="223"/>
      <c r="M8" s="230"/>
      <c r="N8" s="226"/>
      <c r="O8" s="227"/>
      <c r="P8" s="230"/>
      <c r="Q8" s="230"/>
      <c r="R8" s="230"/>
      <c r="S8" s="230"/>
      <c r="T8" s="227"/>
      <c r="U8" s="224"/>
      <c r="V8" s="354"/>
      <c r="W8" s="227"/>
      <c r="X8" s="227"/>
      <c r="Y8" s="227"/>
      <c r="Z8" s="227"/>
      <c r="AA8" s="232"/>
      <c r="AB8" s="232"/>
      <c r="AC8" s="352"/>
      <c r="AD8" s="220"/>
      <c r="AE8" s="219"/>
      <c r="AF8" s="219"/>
      <c r="AG8" s="218"/>
      <c r="AH8" s="365"/>
      <c r="AI8" s="136"/>
      <c r="AJ8" s="136"/>
      <c r="AK8" s="136"/>
      <c r="AL8" s="136"/>
      <c r="AM8" s="136"/>
    </row>
    <row r="9" spans="1:39" s="84" customFormat="1" ht="13.5" customHeight="1" x14ac:dyDescent="0.15">
      <c r="A9" s="222"/>
      <c r="B9" s="233"/>
      <c r="C9" s="234"/>
      <c r="D9" s="235"/>
      <c r="E9" s="233"/>
      <c r="F9" s="233"/>
      <c r="G9" s="233"/>
      <c r="H9" s="233"/>
      <c r="I9" s="233"/>
      <c r="J9" s="233"/>
      <c r="K9" s="223"/>
      <c r="L9" s="223"/>
      <c r="M9" s="230"/>
      <c r="N9" s="226"/>
      <c r="O9" s="227"/>
      <c r="P9" s="230"/>
      <c r="Q9" s="230"/>
      <c r="R9" s="230"/>
      <c r="S9" s="230"/>
      <c r="T9" s="227"/>
      <c r="U9" s="224"/>
      <c r="V9" s="354"/>
      <c r="W9" s="227"/>
      <c r="X9" s="227"/>
      <c r="Y9" s="227"/>
      <c r="Z9" s="227"/>
      <c r="AA9" s="232"/>
      <c r="AB9" s="232"/>
      <c r="AC9" s="352"/>
      <c r="AD9" s="220"/>
      <c r="AE9" s="219"/>
      <c r="AF9" s="219"/>
      <c r="AG9" s="201"/>
      <c r="AH9" s="136"/>
      <c r="AI9" s="136"/>
      <c r="AJ9" s="136"/>
      <c r="AK9" s="136"/>
      <c r="AL9" s="136"/>
      <c r="AM9" s="136"/>
    </row>
    <row r="10" spans="1:39" s="84" customFormat="1" ht="22.5" customHeight="1" x14ac:dyDescent="0.15">
      <c r="A10" s="222" t="s">
        <v>1756</v>
      </c>
      <c r="B10" s="234" t="s">
        <v>1757</v>
      </c>
      <c r="C10" s="236"/>
      <c r="D10" s="720"/>
      <c r="E10" s="721"/>
      <c r="F10" s="722"/>
      <c r="G10" s="356"/>
      <c r="H10" s="357"/>
      <c r="I10" s="358" t="str">
        <f>IF(H10="","","24")</f>
        <v/>
      </c>
      <c r="J10" s="727"/>
      <c r="K10" s="728"/>
      <c r="L10" s="162"/>
      <c r="M10" s="239"/>
      <c r="N10" s="226"/>
      <c r="O10" s="227"/>
      <c r="P10" s="237"/>
      <c r="Q10" s="229"/>
      <c r="R10" s="229"/>
      <c r="S10" s="229"/>
      <c r="T10" s="229"/>
      <c r="U10" s="229"/>
      <c r="V10" s="231"/>
      <c r="W10" s="227"/>
      <c r="X10" s="227"/>
      <c r="Y10" s="227"/>
      <c r="Z10" s="227"/>
      <c r="AA10" s="232"/>
      <c r="AB10" s="232"/>
      <c r="AC10" s="353"/>
      <c r="AD10" s="205"/>
      <c r="AE10" s="219"/>
      <c r="AF10" s="219"/>
      <c r="AG10" s="201"/>
      <c r="AH10" s="136"/>
      <c r="AI10" s="136"/>
      <c r="AJ10" s="136"/>
      <c r="AK10" s="136"/>
      <c r="AL10" s="136"/>
      <c r="AM10" s="136"/>
    </row>
    <row r="11" spans="1:39" s="84" customFormat="1" ht="22.5" customHeight="1" x14ac:dyDescent="0.15">
      <c r="A11" s="181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3"/>
      <c r="O11" s="227"/>
      <c r="P11" s="237"/>
      <c r="Q11" s="229"/>
      <c r="R11" s="229"/>
      <c r="S11" s="230"/>
      <c r="T11" s="227"/>
      <c r="U11" s="224"/>
      <c r="V11" s="354"/>
      <c r="W11" s="354"/>
      <c r="X11" s="354"/>
      <c r="Y11" s="354"/>
      <c r="Z11" s="354"/>
      <c r="AA11" s="232"/>
      <c r="AB11" s="232"/>
      <c r="AC11" s="353"/>
      <c r="AD11" s="205"/>
      <c r="AE11" s="219"/>
      <c r="AF11" s="219"/>
      <c r="AG11" s="201"/>
      <c r="AH11" s="136"/>
      <c r="AI11" s="136"/>
      <c r="AJ11" s="136"/>
      <c r="AK11" s="136"/>
      <c r="AL11" s="136"/>
      <c r="AM11" s="136"/>
    </row>
    <row r="12" spans="1:39" s="84" customFormat="1" ht="13.5" customHeight="1" x14ac:dyDescent="0.15">
      <c r="A12" s="181"/>
      <c r="B12" s="182"/>
      <c r="C12" s="183" t="s">
        <v>1801</v>
      </c>
      <c r="D12" s="184" t="s">
        <v>1805</v>
      </c>
      <c r="E12" s="146"/>
      <c r="F12" s="147"/>
      <c r="G12" s="147"/>
      <c r="H12" s="147"/>
      <c r="I12" s="147"/>
      <c r="J12" s="147"/>
      <c r="K12" s="148" t="s">
        <v>1805</v>
      </c>
      <c r="L12" s="149" t="s">
        <v>1802</v>
      </c>
      <c r="M12" s="149"/>
      <c r="N12" s="150"/>
      <c r="O12" s="227"/>
      <c r="P12" s="230"/>
      <c r="Q12" s="230"/>
      <c r="R12" s="230"/>
      <c r="S12" s="230"/>
      <c r="T12" s="227"/>
      <c r="U12" s="224"/>
      <c r="V12" s="354"/>
      <c r="W12" s="227"/>
      <c r="X12" s="227"/>
      <c r="Y12" s="227"/>
      <c r="Z12" s="227"/>
      <c r="AA12" s="232"/>
      <c r="AB12" s="232"/>
      <c r="AC12" s="352"/>
      <c r="AD12" s="220"/>
      <c r="AE12" s="219"/>
      <c r="AF12" s="219"/>
      <c r="AG12" s="201"/>
      <c r="AH12" s="136"/>
      <c r="AI12" s="136"/>
      <c r="AJ12" s="136"/>
      <c r="AK12" s="136"/>
      <c r="AL12" s="136"/>
      <c r="AM12" s="136"/>
    </row>
    <row r="13" spans="1:39" s="84" customFormat="1" ht="22.5" customHeight="1" x14ac:dyDescent="0.15">
      <c r="A13" s="181" t="s">
        <v>1770</v>
      </c>
      <c r="B13" s="252" t="s">
        <v>1828</v>
      </c>
      <c r="C13" s="185">
        <v>1</v>
      </c>
      <c r="D13" s="754" t="s">
        <v>1769</v>
      </c>
      <c r="E13" s="736"/>
      <c r="F13" s="731"/>
      <c r="G13" s="731"/>
      <c r="H13" s="735" t="s">
        <v>1769</v>
      </c>
      <c r="I13" s="736"/>
      <c r="J13" s="731"/>
      <c r="K13" s="732"/>
      <c r="L13" s="151">
        <v>1</v>
      </c>
      <c r="M13" s="745" t="str">
        <f>IF(AND(F13="",F14="",J13="",J14=""),"",IF(OR(F13="",F14="",J13="",J14=""),"指定",VLOOKUP(H10,'002'!D14:J16,6,FALSE)))</f>
        <v/>
      </c>
      <c r="N13" s="746"/>
      <c r="O13" s="231"/>
      <c r="P13" s="230"/>
      <c r="Q13" s="230"/>
      <c r="R13" s="230"/>
      <c r="S13" s="230"/>
      <c r="T13" s="227"/>
      <c r="U13" s="224"/>
      <c r="V13" s="744"/>
      <c r="W13" s="744"/>
      <c r="X13" s="744"/>
      <c r="Y13" s="227"/>
      <c r="Z13" s="227"/>
      <c r="AA13" s="232"/>
      <c r="AB13" s="353"/>
      <c r="AC13" s="232"/>
      <c r="AD13" s="205"/>
      <c r="AE13" s="219"/>
      <c r="AF13" s="219"/>
      <c r="AG13" s="201"/>
      <c r="AH13" s="136"/>
      <c r="AI13" s="136"/>
      <c r="AJ13" s="136"/>
      <c r="AK13" s="136"/>
      <c r="AL13" s="136"/>
      <c r="AM13" s="136"/>
    </row>
    <row r="14" spans="1:39" s="84" customFormat="1" ht="22.5" customHeight="1" x14ac:dyDescent="0.15">
      <c r="A14" s="748" t="s">
        <v>1806</v>
      </c>
      <c r="B14" s="749"/>
      <c r="C14" s="185">
        <v>1</v>
      </c>
      <c r="D14" s="729" t="s">
        <v>1769</v>
      </c>
      <c r="E14" s="730"/>
      <c r="F14" s="733"/>
      <c r="G14" s="733"/>
      <c r="H14" s="734" t="s">
        <v>1769</v>
      </c>
      <c r="I14" s="730"/>
      <c r="J14" s="733"/>
      <c r="K14" s="747"/>
      <c r="L14" s="151">
        <v>1</v>
      </c>
      <c r="M14" s="742" t="str">
        <f>IF(AND(F13="",F14="",J13="",J14=""),"",IF(OR(F13="",F14="",J13="",J14=""),"不足",VLOOKUP(H10,'002'!D14:J16,7,FALSE)))</f>
        <v/>
      </c>
      <c r="N14" s="743"/>
      <c r="O14" s="231"/>
      <c r="P14" s="230"/>
      <c r="Q14" s="230"/>
      <c r="R14" s="230"/>
      <c r="S14" s="230"/>
      <c r="T14" s="227"/>
      <c r="U14" s="224"/>
      <c r="V14" s="744"/>
      <c r="W14" s="744"/>
      <c r="X14" s="744"/>
      <c r="Y14" s="227"/>
      <c r="Z14" s="227"/>
      <c r="AA14" s="232"/>
      <c r="AB14" s="232"/>
      <c r="AC14" s="232"/>
      <c r="AD14" s="205"/>
      <c r="AE14" s="219"/>
      <c r="AF14" s="219"/>
      <c r="AG14" s="201"/>
      <c r="AH14" s="136"/>
      <c r="AI14" s="136"/>
      <c r="AJ14" s="136"/>
      <c r="AK14" s="136"/>
      <c r="AL14" s="136"/>
      <c r="AM14" s="136"/>
    </row>
    <row r="15" spans="1:39" s="84" customFormat="1" ht="22.5" customHeight="1" x14ac:dyDescent="0.15">
      <c r="A15" s="181"/>
      <c r="B15" s="182"/>
      <c r="C15" s="186" t="s">
        <v>1803</v>
      </c>
      <c r="D15" s="187">
        <v>2</v>
      </c>
      <c r="E15" s="210"/>
      <c r="F15" s="188"/>
      <c r="G15" s="188"/>
      <c r="H15" s="210"/>
      <c r="I15" s="210"/>
      <c r="J15" s="242"/>
      <c r="K15" s="189">
        <v>2</v>
      </c>
      <c r="L15" s="168" t="s">
        <v>1772</v>
      </c>
      <c r="M15" s="168"/>
      <c r="N15" s="169"/>
      <c r="O15" s="225"/>
      <c r="P15" s="227"/>
      <c r="Q15" s="224"/>
      <c r="R15" s="354"/>
      <c r="S15" s="354"/>
      <c r="T15" s="354"/>
      <c r="U15" s="227"/>
      <c r="V15" s="227"/>
      <c r="W15" s="232"/>
      <c r="X15" s="232"/>
      <c r="Y15" s="232"/>
      <c r="Z15" s="355"/>
      <c r="AA15" s="231"/>
      <c r="AB15" s="231"/>
      <c r="AC15" s="231"/>
      <c r="AD15" s="86"/>
      <c r="AE15" s="219"/>
      <c r="AF15" s="219"/>
      <c r="AG15" s="201"/>
      <c r="AH15" s="136"/>
      <c r="AI15" s="136"/>
      <c r="AJ15" s="136"/>
      <c r="AK15" s="136"/>
      <c r="AL15" s="136"/>
      <c r="AM15" s="136"/>
    </row>
    <row r="16" spans="1:39" s="84" customFormat="1" ht="11.25" customHeight="1" x14ac:dyDescent="0.15">
      <c r="A16" s="377"/>
      <c r="B16" s="182"/>
      <c r="C16" s="186"/>
      <c r="D16" s="187"/>
      <c r="E16" s="210"/>
      <c r="F16" s="188"/>
      <c r="G16" s="188"/>
      <c r="H16" s="210"/>
      <c r="I16" s="210"/>
      <c r="J16" s="188"/>
      <c r="K16" s="189"/>
      <c r="L16" s="168"/>
      <c r="M16" s="168"/>
      <c r="N16" s="169"/>
      <c r="O16" s="211"/>
      <c r="P16" s="85"/>
      <c r="Q16" s="162"/>
      <c r="R16" s="212"/>
      <c r="S16" s="162"/>
      <c r="T16" s="212"/>
      <c r="U16" s="83"/>
      <c r="V16" s="100"/>
      <c r="W16" s="347"/>
      <c r="X16" s="347"/>
      <c r="Y16" s="347"/>
      <c r="Z16" s="83"/>
      <c r="AA16" s="83"/>
      <c r="AB16" s="244"/>
      <c r="AC16" s="244"/>
      <c r="AD16" s="244"/>
      <c r="AE16" s="202"/>
      <c r="AF16" s="201"/>
      <c r="AG16" s="201"/>
      <c r="AH16" s="136"/>
      <c r="AI16" s="136"/>
      <c r="AJ16" s="136"/>
      <c r="AK16" s="136"/>
      <c r="AL16" s="136"/>
      <c r="AM16" s="136"/>
    </row>
    <row r="17" spans="1:39" s="84" customFormat="1" ht="22.5" customHeight="1" x14ac:dyDescent="0.15">
      <c r="A17" s="181" t="s">
        <v>1758</v>
      </c>
      <c r="B17" s="252" t="s">
        <v>1829</v>
      </c>
      <c r="C17" s="186"/>
      <c r="D17" s="738" t="str">
        <f>IF('002'!Q3=0,"",'002'!Q3)</f>
        <v/>
      </c>
      <c r="E17" s="739"/>
      <c r="F17" s="739"/>
      <c r="G17" s="740"/>
      <c r="H17" s="741"/>
      <c r="I17" s="359"/>
      <c r="J17" s="360"/>
      <c r="K17" s="361"/>
      <c r="L17" s="230"/>
      <c r="M17" s="230"/>
      <c r="N17" s="362"/>
      <c r="O17" s="690" t="str">
        <f>IF(G17="","","⇒代替部品形名")</f>
        <v/>
      </c>
      <c r="P17" s="691"/>
      <c r="Q17" s="691"/>
      <c r="R17" s="691"/>
      <c r="S17" s="691"/>
      <c r="T17" s="671" t="str">
        <f>IF(G17="","",VLOOKUP(D17&amp;G17,参照表!D4:W278,20,TRUE))</f>
        <v/>
      </c>
      <c r="U17" s="671"/>
      <c r="V17" s="671"/>
      <c r="W17" s="671"/>
      <c r="X17" s="671" t="str">
        <f>IF(O17="","","（製品に含まれます）")</f>
        <v/>
      </c>
      <c r="Y17" s="671"/>
      <c r="Z17" s="671"/>
      <c r="AA17" s="671"/>
      <c r="AB17" s="671"/>
      <c r="AC17" s="671"/>
      <c r="AD17" s="671"/>
      <c r="AE17" s="671"/>
      <c r="AF17" s="671"/>
      <c r="AG17" s="201"/>
      <c r="AH17" s="136"/>
      <c r="AI17" s="136"/>
      <c r="AJ17" s="136"/>
      <c r="AK17" s="136"/>
      <c r="AL17" s="136"/>
      <c r="AM17" s="136"/>
    </row>
    <row r="18" spans="1:39" s="84" customFormat="1" ht="22.5" customHeight="1" x14ac:dyDescent="0.15">
      <c r="A18" s="190" t="str">
        <f>IF(D18=" ","","カラープレート②")</f>
        <v>カラープレート②</v>
      </c>
      <c r="B18" s="182"/>
      <c r="C18" s="186"/>
      <c r="D18" s="738" t="str">
        <f>IF('002'!R3=0,"",'002'!R3)</f>
        <v/>
      </c>
      <c r="E18" s="739"/>
      <c r="F18" s="739"/>
      <c r="G18" s="740"/>
      <c r="H18" s="741"/>
      <c r="I18" s="359"/>
      <c r="J18" s="360"/>
      <c r="K18" s="361"/>
      <c r="L18" s="230"/>
      <c r="M18" s="230"/>
      <c r="N18" s="226"/>
      <c r="O18" s="690" t="str">
        <f t="shared" ref="O18" si="0">IF(G18="","","⇒代替部品形名")</f>
        <v/>
      </c>
      <c r="P18" s="691"/>
      <c r="Q18" s="691"/>
      <c r="R18" s="691"/>
      <c r="S18" s="691"/>
      <c r="T18" s="671" t="str">
        <f>IF(G18="","",VLOOKUP(D18&amp;G18,参照表!D5:W279,20,TRUE))</f>
        <v/>
      </c>
      <c r="U18" s="671"/>
      <c r="V18" s="671"/>
      <c r="W18" s="671"/>
      <c r="X18" s="249"/>
      <c r="Y18" s="244"/>
      <c r="Z18" s="126"/>
      <c r="AA18" s="85"/>
      <c r="AB18" s="85"/>
      <c r="AC18" s="85"/>
      <c r="AD18" s="85"/>
      <c r="AE18" s="201"/>
      <c r="AF18" s="201"/>
      <c r="AG18" s="201"/>
      <c r="AH18" s="136"/>
      <c r="AI18" s="136"/>
      <c r="AJ18" s="136"/>
      <c r="AK18" s="136"/>
      <c r="AL18" s="136"/>
      <c r="AM18" s="136"/>
    </row>
    <row r="19" spans="1:39" s="87" customFormat="1" ht="21" customHeight="1" x14ac:dyDescent="0.15">
      <c r="A19" s="191"/>
      <c r="B19" s="192"/>
      <c r="C19" s="247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3"/>
      <c r="O19" s="682"/>
      <c r="P19" s="682"/>
      <c r="Q19" s="682"/>
      <c r="R19" s="682"/>
      <c r="S19" s="682"/>
      <c r="T19" s="88"/>
      <c r="U19" s="88"/>
      <c r="V19" s="88"/>
      <c r="W19" s="88"/>
      <c r="X19" s="193"/>
      <c r="Y19" s="193"/>
      <c r="Z19" s="130"/>
      <c r="AA19" s="130"/>
      <c r="AB19" s="130"/>
      <c r="AC19" s="130"/>
      <c r="AD19" s="130"/>
      <c r="AE19" s="203"/>
      <c r="AF19" s="203"/>
      <c r="AG19" s="203"/>
      <c r="AH19" s="363"/>
      <c r="AI19" s="363"/>
      <c r="AJ19" s="363"/>
      <c r="AK19" s="363"/>
      <c r="AL19" s="363"/>
      <c r="AM19" s="363"/>
    </row>
    <row r="20" spans="1:39" s="84" customFormat="1" ht="22.5" customHeight="1" x14ac:dyDescent="0.15">
      <c r="A20" s="284" t="s">
        <v>1760</v>
      </c>
      <c r="B20" s="279" t="s">
        <v>1761</v>
      </c>
      <c r="C20" s="674" t="s">
        <v>1982</v>
      </c>
      <c r="D20" s="674"/>
      <c r="E20" s="672" t="s">
        <v>1762</v>
      </c>
      <c r="F20" s="673"/>
      <c r="G20" s="670"/>
      <c r="H20" s="670"/>
      <c r="I20" s="818" t="str">
        <f>IF(G20="","","K")</f>
        <v/>
      </c>
      <c r="J20" s="818"/>
      <c r="K20" s="219"/>
      <c r="L20" s="219"/>
      <c r="M20" s="278" t="str">
        <f>IF(OR(G20="",I20=""),"",E20&amp;G20&amp;I20)</f>
        <v/>
      </c>
      <c r="N20" s="281" t="str">
        <f>M20</f>
        <v/>
      </c>
      <c r="O20" s="681" t="str">
        <f>IF(I20="","","⇒代替部品形名")</f>
        <v/>
      </c>
      <c r="P20" s="682"/>
      <c r="Q20" s="682"/>
      <c r="R20" s="682"/>
      <c r="S20" s="682"/>
      <c r="T20" s="671" t="str">
        <f>IF(N20="","",VLOOKUP(N20,参照表!D1:X275,20,TRUE))</f>
        <v/>
      </c>
      <c r="U20" s="671"/>
      <c r="V20" s="671"/>
      <c r="W20" s="671"/>
      <c r="X20" s="671" t="str">
        <f>IF(N20="","",VLOOKUP(N20,参照表!D1:X275,21,TRUE))</f>
        <v/>
      </c>
      <c r="Y20" s="671"/>
      <c r="Z20" s="671"/>
      <c r="AA20" s="671"/>
      <c r="AB20" s="671"/>
      <c r="AC20" s="671"/>
      <c r="AD20" s="85"/>
      <c r="AE20" s="201"/>
      <c r="AF20" s="201"/>
      <c r="AG20" s="201"/>
      <c r="AH20" s="136"/>
      <c r="AI20" s="136"/>
      <c r="AJ20" s="136"/>
      <c r="AK20" s="136"/>
      <c r="AL20" s="136"/>
      <c r="AM20" s="136"/>
    </row>
    <row r="21" spans="1:39" s="84" customFormat="1" ht="22.5" customHeight="1" x14ac:dyDescent="0.15">
      <c r="A21" s="284"/>
      <c r="B21" s="279"/>
      <c r="C21" s="674" t="s">
        <v>1983</v>
      </c>
      <c r="D21" s="674"/>
      <c r="E21" s="672" t="s">
        <v>1984</v>
      </c>
      <c r="F21" s="673"/>
      <c r="G21" s="670"/>
      <c r="H21" s="670"/>
      <c r="I21" s="818" t="str">
        <f>IF(G21="","","K")</f>
        <v/>
      </c>
      <c r="J21" s="818"/>
      <c r="K21" s="219"/>
      <c r="L21" s="219"/>
      <c r="M21" s="278" t="str">
        <f>IF(OR(G21="",I21=""),"",E21&amp;G21&amp;I21)</f>
        <v/>
      </c>
      <c r="N21" s="281" t="str">
        <f>M21</f>
        <v/>
      </c>
      <c r="O21" s="681" t="str">
        <f>IF(I21="","","⇒代替部品形名")</f>
        <v/>
      </c>
      <c r="P21" s="682"/>
      <c r="Q21" s="682"/>
      <c r="R21" s="682"/>
      <c r="S21" s="682"/>
      <c r="T21" s="671" t="str">
        <f>IF(N21="","",VLOOKUP(N21,参照表!D2:X276,20,TRUE))</f>
        <v/>
      </c>
      <c r="U21" s="671"/>
      <c r="V21" s="671"/>
      <c r="W21" s="671"/>
      <c r="X21" s="671" t="str">
        <f>IF(N21="","",VLOOKUP(N21,参照表!D2:X276,21,TRUE))</f>
        <v/>
      </c>
      <c r="Y21" s="671"/>
      <c r="Z21" s="671"/>
      <c r="AA21" s="671"/>
      <c r="AB21" s="671"/>
      <c r="AC21" s="671"/>
      <c r="AD21" s="85"/>
      <c r="AE21" s="201"/>
      <c r="AF21" s="201"/>
      <c r="AG21" s="201"/>
      <c r="AH21" s="136"/>
      <c r="AI21" s="136"/>
      <c r="AJ21" s="136"/>
      <c r="AK21" s="136"/>
      <c r="AL21" s="136"/>
      <c r="AM21" s="136"/>
    </row>
    <row r="22" spans="1:39" s="84" customFormat="1" ht="22.5" customHeight="1" x14ac:dyDescent="0.15">
      <c r="A22" s="284"/>
      <c r="B22" s="279"/>
      <c r="C22" s="301"/>
      <c r="D22" s="301"/>
      <c r="E22" s="315"/>
      <c r="F22" s="315"/>
      <c r="G22" s="316"/>
      <c r="H22" s="316"/>
      <c r="I22" s="317"/>
      <c r="J22" s="317"/>
      <c r="K22" s="319"/>
      <c r="L22" s="319"/>
      <c r="M22" s="320"/>
      <c r="N22" s="285"/>
      <c r="O22" s="246"/>
      <c r="P22" s="245"/>
      <c r="Q22" s="245"/>
      <c r="R22" s="245"/>
      <c r="S22" s="245"/>
      <c r="T22" s="249"/>
      <c r="U22" s="249"/>
      <c r="V22" s="249"/>
      <c r="W22" s="249"/>
      <c r="X22" s="249"/>
      <c r="Y22" s="249"/>
      <c r="Z22" s="249"/>
      <c r="AA22" s="249"/>
      <c r="AB22" s="249"/>
      <c r="AC22" s="249"/>
      <c r="AD22" s="85"/>
      <c r="AE22" s="201"/>
      <c r="AF22" s="201"/>
      <c r="AG22" s="201"/>
      <c r="AH22" s="136"/>
      <c r="AI22" s="136"/>
      <c r="AJ22" s="136"/>
      <c r="AK22" s="136"/>
      <c r="AL22" s="136"/>
      <c r="AM22" s="136"/>
    </row>
    <row r="23" spans="1:39" s="84" customFormat="1" ht="22.5" customHeight="1" x14ac:dyDescent="0.15">
      <c r="A23" s="284" t="s">
        <v>1763</v>
      </c>
      <c r="B23" s="279" t="s">
        <v>1761</v>
      </c>
      <c r="C23" s="276"/>
      <c r="D23" s="672" t="s">
        <v>1761</v>
      </c>
      <c r="E23" s="672"/>
      <c r="F23" s="672"/>
      <c r="G23" s="670"/>
      <c r="H23" s="670"/>
      <c r="I23" s="277"/>
      <c r="J23" s="277"/>
      <c r="K23" s="318"/>
      <c r="L23" s="313" t="str">
        <f>IF(G23="","",D23&amp;G23)</f>
        <v/>
      </c>
      <c r="M23" s="285" t="str">
        <f>L23</f>
        <v/>
      </c>
      <c r="N23" s="321"/>
      <c r="O23" s="681" t="str">
        <f>IF(G23="","","⇒代替部品形名")</f>
        <v/>
      </c>
      <c r="P23" s="682"/>
      <c r="Q23" s="682"/>
      <c r="R23" s="682"/>
      <c r="S23" s="682"/>
      <c r="T23" s="671" t="str">
        <f>IF(M23="","",VLOOKUP(M23,参照表!D1:W275,20,TRUE))</f>
        <v/>
      </c>
      <c r="U23" s="671"/>
      <c r="V23" s="671"/>
      <c r="W23" s="671"/>
      <c r="X23" s="212"/>
      <c r="Y23" s="212"/>
      <c r="Z23" s="213"/>
      <c r="AA23" s="213"/>
      <c r="AB23" s="214"/>
      <c r="AC23" s="214"/>
      <c r="AD23" s="85"/>
      <c r="AE23" s="201"/>
      <c r="AF23" s="201"/>
      <c r="AG23" s="201"/>
      <c r="AH23" s="136"/>
      <c r="AI23" s="136"/>
      <c r="AJ23" s="136"/>
      <c r="AK23" s="136"/>
      <c r="AL23" s="136"/>
      <c r="AM23" s="136"/>
    </row>
    <row r="24" spans="1:39" s="84" customFormat="1" ht="13.5" customHeight="1" x14ac:dyDescent="0.15">
      <c r="A24" s="181"/>
      <c r="B24" s="147"/>
      <c r="C24" s="209"/>
      <c r="D24" s="146"/>
      <c r="E24" s="147"/>
      <c r="F24" s="147"/>
      <c r="G24" s="147"/>
      <c r="H24" s="147"/>
      <c r="I24" s="172"/>
      <c r="J24" s="172"/>
      <c r="K24" s="166"/>
      <c r="L24" s="166"/>
      <c r="M24" s="171"/>
      <c r="N24" s="173"/>
      <c r="O24" s="244"/>
      <c r="P24" s="244"/>
      <c r="Q24" s="127"/>
      <c r="R24" s="128"/>
      <c r="S24" s="83"/>
      <c r="T24" s="100"/>
      <c r="U24" s="347"/>
      <c r="V24" s="83"/>
      <c r="W24" s="83"/>
      <c r="X24" s="83"/>
      <c r="Y24" s="83"/>
      <c r="Z24" s="86"/>
      <c r="AA24" s="86"/>
      <c r="AB24" s="85"/>
      <c r="AC24" s="85"/>
      <c r="AD24" s="85"/>
      <c r="AE24" s="201"/>
      <c r="AF24" s="201"/>
      <c r="AG24" s="201"/>
      <c r="AH24" s="136"/>
      <c r="AI24" s="136"/>
      <c r="AJ24" s="136"/>
      <c r="AK24" s="136"/>
      <c r="AL24" s="136"/>
      <c r="AM24" s="136"/>
    </row>
    <row r="25" spans="1:39" s="84" customFormat="1" ht="22.5" customHeight="1" x14ac:dyDescent="0.15">
      <c r="A25" s="181" t="s">
        <v>1764</v>
      </c>
      <c r="B25" s="251" t="s">
        <v>1765</v>
      </c>
      <c r="C25" s="182"/>
      <c r="D25" s="725" t="s">
        <v>1765</v>
      </c>
      <c r="E25" s="725"/>
      <c r="F25" s="725"/>
      <c r="G25" s="726"/>
      <c r="H25" s="726"/>
      <c r="I25" s="174"/>
      <c r="J25" s="170" t="str">
        <f>IF(G25="","",D25&amp;G25)</f>
        <v/>
      </c>
      <c r="K25" s="165"/>
      <c r="L25" s="165" t="str">
        <f>J25</f>
        <v/>
      </c>
      <c r="M25" s="175"/>
      <c r="N25" s="176"/>
      <c r="O25" s="690" t="str">
        <f>IF(L25="","","⇒代替部品形名")</f>
        <v/>
      </c>
      <c r="P25" s="691"/>
      <c r="Q25" s="691"/>
      <c r="R25" s="691"/>
      <c r="S25" s="691"/>
      <c r="T25" s="714" t="str">
        <f>IF(L25="","",VLOOKUP(L25,参照表!D4:W278,20,TRUE))</f>
        <v/>
      </c>
      <c r="U25" s="714"/>
      <c r="V25" s="714"/>
      <c r="W25" s="714"/>
      <c r="X25" s="714" t="str">
        <f>IF(L25="","",VLOOKUP(L25,参照表!D4:X278,21,TRUE))</f>
        <v/>
      </c>
      <c r="Y25" s="714"/>
      <c r="Z25" s="714"/>
      <c r="AA25" s="714"/>
      <c r="AB25" s="714"/>
      <c r="AC25" s="714"/>
      <c r="AD25" s="85"/>
      <c r="AE25" s="201"/>
      <c r="AF25" s="201"/>
      <c r="AG25" s="201"/>
      <c r="AH25" s="136"/>
      <c r="AI25" s="136"/>
      <c r="AJ25" s="136"/>
      <c r="AK25" s="136"/>
      <c r="AL25" s="136"/>
      <c r="AM25" s="136"/>
    </row>
    <row r="26" spans="1:39" s="87" customFormat="1" ht="14.25" x14ac:dyDescent="0.15">
      <c r="A26" s="194"/>
      <c r="B26" s="195"/>
      <c r="C26" s="155"/>
      <c r="D26" s="154"/>
      <c r="E26" s="154"/>
      <c r="F26" s="154"/>
      <c r="G26" s="154"/>
      <c r="H26" s="154"/>
      <c r="I26" s="174"/>
      <c r="J26" s="174"/>
      <c r="K26" s="165"/>
      <c r="L26" s="165"/>
      <c r="M26" s="175"/>
      <c r="N26" s="176"/>
      <c r="O26" s="152"/>
      <c r="P26" s="85"/>
      <c r="Q26" s="85"/>
      <c r="R26" s="85"/>
      <c r="S26" s="85"/>
      <c r="T26" s="215"/>
      <c r="U26" s="88"/>
      <c r="V26" s="88"/>
      <c r="W26" s="88"/>
      <c r="X26" s="193"/>
      <c r="Y26" s="193"/>
      <c r="Z26" s="129"/>
      <c r="AA26" s="129"/>
      <c r="AB26" s="130"/>
      <c r="AC26" s="130"/>
      <c r="AD26" s="130"/>
      <c r="AE26" s="203"/>
      <c r="AF26" s="203"/>
      <c r="AG26" s="203"/>
      <c r="AH26" s="363"/>
      <c r="AI26" s="363"/>
      <c r="AJ26" s="363"/>
      <c r="AK26" s="363"/>
      <c r="AL26" s="363"/>
      <c r="AM26" s="363"/>
    </row>
    <row r="27" spans="1:39" s="84" customFormat="1" ht="22.5" customHeight="1" x14ac:dyDescent="0.15">
      <c r="A27" s="181" t="s">
        <v>1766</v>
      </c>
      <c r="B27" s="251" t="s">
        <v>1761</v>
      </c>
      <c r="C27" s="182"/>
      <c r="D27" s="725" t="s">
        <v>1767</v>
      </c>
      <c r="E27" s="725"/>
      <c r="F27" s="725"/>
      <c r="G27" s="726"/>
      <c r="H27" s="726"/>
      <c r="I27" s="174"/>
      <c r="J27" s="170" t="str">
        <f>IF(G27="","",D27&amp;G27)</f>
        <v/>
      </c>
      <c r="K27" s="175"/>
      <c r="L27" s="165" t="str">
        <f>J27</f>
        <v/>
      </c>
      <c r="M27" s="175"/>
      <c r="N27" s="176"/>
      <c r="O27" s="690"/>
      <c r="P27" s="691"/>
      <c r="Q27" s="691"/>
      <c r="R27" s="691"/>
      <c r="S27" s="691"/>
      <c r="T27" s="85"/>
      <c r="U27" s="85"/>
      <c r="V27" s="83"/>
      <c r="W27" s="83"/>
      <c r="X27" s="83"/>
      <c r="Y27" s="83"/>
      <c r="Z27" s="86"/>
      <c r="AA27" s="86"/>
      <c r="AB27" s="85"/>
      <c r="AC27" s="85"/>
      <c r="AD27" s="85"/>
      <c r="AE27" s="201"/>
      <c r="AF27" s="201"/>
      <c r="AG27" s="201"/>
      <c r="AH27" s="136"/>
      <c r="AI27" s="136"/>
      <c r="AJ27" s="136"/>
      <c r="AK27" s="136"/>
      <c r="AL27" s="136"/>
      <c r="AM27" s="136"/>
    </row>
    <row r="28" spans="1:39" s="84" customFormat="1" ht="13.5" customHeight="1" x14ac:dyDescent="0.15">
      <c r="A28" s="181"/>
      <c r="B28" s="147"/>
      <c r="C28" s="252"/>
      <c r="D28" s="146"/>
      <c r="E28" s="147"/>
      <c r="F28" s="147"/>
      <c r="G28" s="147"/>
      <c r="H28" s="147"/>
      <c r="I28" s="177"/>
      <c r="J28" s="177"/>
      <c r="K28" s="165"/>
      <c r="L28" s="165"/>
      <c r="M28" s="165"/>
      <c r="N28" s="167"/>
      <c r="O28" s="152"/>
      <c r="P28" s="85"/>
      <c r="Q28" s="85"/>
      <c r="R28" s="85"/>
      <c r="S28" s="85"/>
      <c r="T28" s="100"/>
      <c r="U28" s="347"/>
      <c r="V28" s="83"/>
      <c r="W28" s="83"/>
      <c r="X28" s="83"/>
      <c r="Y28" s="83"/>
      <c r="Z28" s="86"/>
      <c r="AA28" s="86"/>
      <c r="AB28" s="85"/>
      <c r="AC28" s="85"/>
      <c r="AD28" s="85"/>
      <c r="AE28" s="201"/>
      <c r="AF28" s="201"/>
      <c r="AG28" s="201"/>
      <c r="AH28" s="136"/>
      <c r="AI28" s="136"/>
      <c r="AJ28" s="136"/>
      <c r="AK28" s="136"/>
      <c r="AL28" s="136"/>
      <c r="AM28" s="136"/>
    </row>
    <row r="29" spans="1:39" s="84" customFormat="1" ht="22.5" customHeight="1" x14ac:dyDescent="0.15">
      <c r="A29" s="181" t="s">
        <v>1768</v>
      </c>
      <c r="B29" s="251" t="s">
        <v>1759</v>
      </c>
      <c r="C29" s="251"/>
      <c r="D29" s="723" t="s">
        <v>1759</v>
      </c>
      <c r="E29" s="723"/>
      <c r="F29" s="723"/>
      <c r="G29" s="724"/>
      <c r="H29" s="724"/>
      <c r="I29" s="178"/>
      <c r="J29" s="170" t="str">
        <f>IF(AND(G29="",I29=""),"",D29&amp;G29&amp;I29)</f>
        <v/>
      </c>
      <c r="K29" s="165"/>
      <c r="L29" s="165" t="str">
        <f>J29</f>
        <v/>
      </c>
      <c r="M29" s="165"/>
      <c r="N29" s="167"/>
      <c r="O29" s="690" t="str">
        <f>IF(L29="","","⇒代替部品形名")</f>
        <v/>
      </c>
      <c r="P29" s="691"/>
      <c r="Q29" s="691"/>
      <c r="R29" s="691"/>
      <c r="S29" s="691"/>
      <c r="T29" s="714" t="str">
        <f>IF(L29="","",VLOOKUP(L29,参照表!D4:W278,20,TRUE))</f>
        <v/>
      </c>
      <c r="U29" s="714"/>
      <c r="V29" s="714"/>
      <c r="W29" s="714"/>
      <c r="X29" s="714" t="str">
        <f>IF(O29="","","（製品に含まれます）")</f>
        <v/>
      </c>
      <c r="Y29" s="714"/>
      <c r="Z29" s="714"/>
      <c r="AA29" s="714"/>
      <c r="AB29" s="714"/>
      <c r="AC29" s="714"/>
      <c r="AD29" s="714"/>
      <c r="AE29" s="714"/>
      <c r="AF29" s="714"/>
      <c r="AG29" s="201"/>
      <c r="AH29" s="136"/>
      <c r="AI29" s="136"/>
      <c r="AJ29" s="136"/>
      <c r="AK29" s="136"/>
      <c r="AL29" s="136"/>
      <c r="AM29" s="136"/>
    </row>
    <row r="30" spans="1:39" s="87" customFormat="1" ht="14.25" x14ac:dyDescent="0.15">
      <c r="A30" s="191"/>
      <c r="B30" s="192"/>
      <c r="C30" s="247"/>
      <c r="D30" s="152"/>
      <c r="E30" s="152"/>
      <c r="F30" s="152"/>
      <c r="G30" s="690"/>
      <c r="H30" s="690"/>
      <c r="I30" s="152"/>
      <c r="J30" s="152"/>
      <c r="K30" s="152"/>
      <c r="L30" s="152"/>
      <c r="M30" s="152"/>
      <c r="N30" s="153"/>
      <c r="O30" s="88"/>
      <c r="P30" s="85"/>
      <c r="Q30" s="248"/>
      <c r="R30" s="85"/>
      <c r="S30" s="85"/>
      <c r="T30" s="85"/>
      <c r="U30" s="130"/>
      <c r="V30" s="130"/>
      <c r="W30" s="130"/>
      <c r="X30" s="130"/>
      <c r="Y30" s="130"/>
      <c r="Z30" s="129"/>
      <c r="AA30" s="129"/>
      <c r="AB30" s="130"/>
      <c r="AC30" s="130"/>
      <c r="AD30" s="130"/>
      <c r="AE30" s="203"/>
      <c r="AF30" s="203"/>
      <c r="AG30" s="203"/>
      <c r="AH30" s="363"/>
      <c r="AI30" s="363"/>
      <c r="AJ30" s="363"/>
      <c r="AK30" s="363"/>
      <c r="AL30" s="363"/>
      <c r="AM30" s="363"/>
    </row>
    <row r="31" spans="1:39" s="87" customFormat="1" ht="15" thickBot="1" x14ac:dyDescent="0.2">
      <c r="A31" s="196"/>
      <c r="B31" s="197"/>
      <c r="C31" s="156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8"/>
      <c r="O31" s="88"/>
      <c r="P31" s="85"/>
      <c r="Q31" s="248"/>
      <c r="R31" s="85"/>
      <c r="S31" s="85"/>
      <c r="T31" s="85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203"/>
      <c r="AF31" s="203"/>
      <c r="AG31" s="203"/>
      <c r="AH31" s="363"/>
      <c r="AI31" s="363"/>
      <c r="AJ31" s="363"/>
      <c r="AK31" s="363"/>
      <c r="AL31" s="363"/>
      <c r="AM31" s="363"/>
    </row>
    <row r="32" spans="1:39" x14ac:dyDescent="0.15">
      <c r="A32" s="89"/>
      <c r="B32" s="90"/>
      <c r="C32" s="91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116"/>
      <c r="O32" s="116"/>
      <c r="P32" s="117"/>
      <c r="Q32" s="116"/>
      <c r="R32" s="116"/>
      <c r="S32" s="116"/>
      <c r="T32" s="143"/>
      <c r="U32" s="143"/>
      <c r="V32" s="143"/>
      <c r="W32" s="143"/>
      <c r="X32" s="143"/>
      <c r="Y32" s="204"/>
      <c r="Z32" s="204"/>
      <c r="AA32" s="204"/>
      <c r="AB32" s="204"/>
      <c r="AC32" s="204"/>
      <c r="AD32" s="204"/>
      <c r="AE32" s="204"/>
      <c r="AF32" s="204"/>
      <c r="AG32" s="204"/>
    </row>
  </sheetData>
  <sheetProtection algorithmName="SHA-512" hashValue="EQyEsTHudugBTFmhHFA6TdPDN9nmF1yv3aMPrYLlbLKFeJlo4H7VyUZJ9oAG5VXHso90TaLG1be3Hj7IGA8QcQ==" saltValue="BZXPulDMwtk1s2bdvK12bA==" spinCount="100000" sheet="1" objects="1" scenarios="1"/>
  <mergeCells count="73">
    <mergeCell ref="X17:AF17"/>
    <mergeCell ref="A14:B14"/>
    <mergeCell ref="B3:H3"/>
    <mergeCell ref="D7:F7"/>
    <mergeCell ref="Q3:AB3"/>
    <mergeCell ref="A4:B4"/>
    <mergeCell ref="C4:N4"/>
    <mergeCell ref="P4:T4"/>
    <mergeCell ref="V4:Z4"/>
    <mergeCell ref="AB4:AF4"/>
    <mergeCell ref="C5:N5"/>
    <mergeCell ref="P5:T5"/>
    <mergeCell ref="V5:Z5"/>
    <mergeCell ref="AB5:AF5"/>
    <mergeCell ref="A6:N6"/>
    <mergeCell ref="D13:E13"/>
    <mergeCell ref="F13:G13"/>
    <mergeCell ref="P6:AF6"/>
    <mergeCell ref="X29:AF29"/>
    <mergeCell ref="D18:F18"/>
    <mergeCell ref="G18:H18"/>
    <mergeCell ref="O18:S18"/>
    <mergeCell ref="T18:W18"/>
    <mergeCell ref="G7:I7"/>
    <mergeCell ref="M14:N14"/>
    <mergeCell ref="V13:X13"/>
    <mergeCell ref="V14:X14"/>
    <mergeCell ref="D17:F17"/>
    <mergeCell ref="G17:H17"/>
    <mergeCell ref="O17:S17"/>
    <mergeCell ref="T17:W17"/>
    <mergeCell ref="M13:N13"/>
    <mergeCell ref="J14:K14"/>
    <mergeCell ref="J10:K10"/>
    <mergeCell ref="D14:E14"/>
    <mergeCell ref="O19:S19"/>
    <mergeCell ref="G20:H20"/>
    <mergeCell ref="I20:J20"/>
    <mergeCell ref="O20:S20"/>
    <mergeCell ref="J13:K13"/>
    <mergeCell ref="F14:G14"/>
    <mergeCell ref="H14:I14"/>
    <mergeCell ref="H13:I13"/>
    <mergeCell ref="X20:AC20"/>
    <mergeCell ref="G21:H21"/>
    <mergeCell ref="I21:J21"/>
    <mergeCell ref="O21:S21"/>
    <mergeCell ref="T21:W21"/>
    <mergeCell ref="X21:AC21"/>
    <mergeCell ref="G23:H23"/>
    <mergeCell ref="O23:S23"/>
    <mergeCell ref="T23:W23"/>
    <mergeCell ref="T20:W20"/>
    <mergeCell ref="C20:D20"/>
    <mergeCell ref="E20:F20"/>
    <mergeCell ref="C21:D21"/>
    <mergeCell ref="E21:F21"/>
    <mergeCell ref="T2:AF2"/>
    <mergeCell ref="G30:H30"/>
    <mergeCell ref="D10:F10"/>
    <mergeCell ref="D29:F29"/>
    <mergeCell ref="G29:H29"/>
    <mergeCell ref="O29:S29"/>
    <mergeCell ref="T29:W29"/>
    <mergeCell ref="X25:AC25"/>
    <mergeCell ref="D27:F27"/>
    <mergeCell ref="G27:H27"/>
    <mergeCell ref="O27:S27"/>
    <mergeCell ref="D25:F25"/>
    <mergeCell ref="G25:H25"/>
    <mergeCell ref="O25:S25"/>
    <mergeCell ref="T25:W25"/>
    <mergeCell ref="D23:F23"/>
  </mergeCells>
  <phoneticPr fontId="3"/>
  <conditionalFormatting sqref="G17:H17">
    <cfRule type="expression" dxfId="921" priority="3">
      <formula>$K$3="①"</formula>
    </cfRule>
  </conditionalFormatting>
  <conditionalFormatting sqref="G18:H18">
    <cfRule type="expression" dxfId="920" priority="2">
      <formula>$L$3="②"</formula>
    </cfRule>
  </conditionalFormatting>
  <conditionalFormatting sqref="P6:AF6">
    <cfRule type="cellIs" dxfId="919" priority="1" operator="equal">
      <formula>"スイッチ本体と別に注文してください"</formula>
    </cfRule>
  </conditionalFormatting>
  <dataValidations count="15">
    <dataValidation type="list" allowBlank="1" showInputMessage="1" showErrorMessage="1" sqref="F16 F13:F14 J13:J14 J16" xr:uid="{00000000-0002-0000-0100-000000000000}">
      <formula1>"4A,4G,4R,4A-R,4G-R,4R-R"</formula1>
    </dataValidation>
    <dataValidation type="list" allowBlank="1" showInputMessage="1" showErrorMessage="1" sqref="G23:H23" xr:uid="{00000000-0002-0000-0100-000001000000}">
      <formula1>"1-J,2-J,3-J,4-J,7-J,8-J,10-J,11-J,14-J"</formula1>
    </dataValidation>
    <dataValidation type="list" allowBlank="1" showInputMessage="1" showErrorMessage="1" sqref="G29:H29" xr:uid="{00000000-0002-0000-0100-000004000000}">
      <formula1>"51-J,52-J,53-J,54-J"</formula1>
    </dataValidation>
    <dataValidation type="list" allowBlank="1" showInputMessage="1" showErrorMessage="1" sqref="G25:H25" xr:uid="{00000000-0002-0000-0100-000005000000}">
      <formula1>"50-J,20-J,51-J"</formula1>
    </dataValidation>
    <dataValidation type="list" allowBlank="1" showInputMessage="1" showErrorMessage="1" sqref="G27:H27" xr:uid="{00000000-0002-0000-0100-000006000000}">
      <formula1>"K"</formula1>
    </dataValidation>
    <dataValidation type="list" allowBlank="1" showInputMessage="1" showErrorMessage="1" sqref="D10" xr:uid="{00000000-0002-0000-0100-000007000000}">
      <formula1>"S2C-L,S2F-L"</formula1>
    </dataValidation>
    <dataValidation type="list" allowBlank="1" showInputMessage="1" showErrorMessage="1" sqref="G17:H18" xr:uid="{00000000-0002-0000-0100-000008000000}">
      <formula1>"W,R,G,Y,D"</formula1>
    </dataValidation>
    <dataValidation allowBlank="1" showErrorMessage="1" sqref="T2 R1:T1" xr:uid="{00000000-0002-0000-0100-000009000000}"/>
    <dataValidation type="list" allowBlank="1" showInputMessage="1" showErrorMessage="1" sqref="G10" xr:uid="{00000000-0002-0000-0100-00000A000000}">
      <formula1>"1,2,3,4"</formula1>
    </dataValidation>
    <dataValidation type="list" allowBlank="1" showInputMessage="1" showErrorMessage="1" sqref="H10" xr:uid="{00000000-0002-0000-0100-00000B000000}">
      <formula1>"A,B,C"</formula1>
    </dataValidation>
    <dataValidation type="list" allowBlank="1" showInputMessage="1" showErrorMessage="1" sqref="J10" xr:uid="{00000000-0002-0000-0100-00000C000000}">
      <formula1>"A-AC,B-AC"</formula1>
    </dataValidation>
    <dataValidation imeMode="hiragana" allowBlank="1" showInputMessage="1" showErrorMessage="1" sqref="C1:Q1" xr:uid="{00000000-0002-0000-0100-00000D000000}"/>
    <dataValidation type="list" allowBlank="1" showInputMessage="1" showErrorMessage="1" sqref="G7" xr:uid="{00000000-0002-0000-0100-00000E000000}">
      <formula1>"11SGA,12SGA,14SGA,22SGA,24SGA,41SGA,42SGA,44SGA,52SGA,54SGA,12LGA,14LGA,42LGA"</formula1>
    </dataValidation>
    <dataValidation type="list" allowBlank="1" showInputMessage="1" showErrorMessage="1" sqref="G21:H21" xr:uid="{00000000-0002-0000-0100-00000F000000}">
      <formula1>"S1C,L1C,S2C,L2C"</formula1>
    </dataValidation>
    <dataValidation type="list" allowBlank="1" showInputMessage="1" showErrorMessage="1" sqref="G20:H20" xr:uid="{00000000-0002-0000-0100-000010000000}">
      <formula1>"S1E,L1E,S2E,L2E"</formula1>
    </dataValidation>
  </dataValidations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72" orientation="landscape" r:id="rId1"/>
  <headerFooter alignWithMargins="0"/>
  <ignoredErrors>
    <ignoredError sqref="I20:I2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54"/>
  <sheetViews>
    <sheetView zoomScaleNormal="100" workbookViewId="0">
      <pane ySplit="3" topLeftCell="A4" activePane="bottomLeft" state="frozen"/>
      <selection activeCell="G9" sqref="G9:L9"/>
      <selection pane="bottomLeft"/>
    </sheetView>
  </sheetViews>
  <sheetFormatPr defaultColWidth="9" defaultRowHeight="13.5" x14ac:dyDescent="0.15"/>
  <cols>
    <col min="1" max="1" width="6.5" style="132" customWidth="1"/>
    <col min="2" max="2" width="3.625" style="11" customWidth="1"/>
    <col min="3" max="14" width="3.625" style="12" customWidth="1"/>
    <col min="15" max="15" width="3.625" style="13" customWidth="1"/>
    <col min="16" max="17" width="3.625" style="12" customWidth="1"/>
    <col min="18" max="18" width="3.625" style="2" customWidth="1"/>
    <col min="19" max="22" width="3.625" style="131" customWidth="1"/>
    <col min="23" max="25" width="9" style="135"/>
    <col min="26" max="16384" width="9" style="10"/>
  </cols>
  <sheetData>
    <row r="1" spans="1:25" s="113" customFormat="1" ht="74.25" customHeight="1" x14ac:dyDescent="0.15">
      <c r="A1" s="118"/>
      <c r="B1" s="118"/>
      <c r="C1" s="118"/>
      <c r="D1" s="105"/>
      <c r="E1" s="106"/>
      <c r="F1" s="107" t="s">
        <v>992</v>
      </c>
      <c r="G1" s="106"/>
      <c r="H1" s="119"/>
      <c r="I1" s="108" t="s">
        <v>993</v>
      </c>
      <c r="J1" s="109" t="s">
        <v>994</v>
      </c>
      <c r="K1" s="110" t="s">
        <v>998</v>
      </c>
      <c r="L1" s="120"/>
      <c r="M1" s="120"/>
      <c r="N1" s="120"/>
      <c r="O1" s="120"/>
      <c r="P1" s="111" t="s">
        <v>996</v>
      </c>
      <c r="Q1" s="121"/>
      <c r="R1" s="120"/>
      <c r="S1" s="122"/>
      <c r="T1" s="122"/>
      <c r="U1" s="122"/>
      <c r="V1" s="112"/>
      <c r="W1" s="133"/>
      <c r="X1" s="133"/>
      <c r="Y1" s="133"/>
    </row>
    <row r="2" spans="1:25" s="5" customFormat="1" ht="17.25" x14ac:dyDescent="0.15">
      <c r="A2" s="123"/>
      <c r="B2" s="123"/>
      <c r="C2" s="123"/>
      <c r="D2" s="3" t="s">
        <v>159</v>
      </c>
      <c r="E2" s="3">
        <v>2</v>
      </c>
      <c r="F2" s="14"/>
      <c r="G2" s="3" t="s">
        <v>997</v>
      </c>
      <c r="H2" s="124">
        <v>1</v>
      </c>
      <c r="I2" s="14"/>
      <c r="J2" s="759"/>
      <c r="K2" s="760"/>
      <c r="L2" s="125">
        <v>2</v>
      </c>
      <c r="M2" s="125">
        <v>4</v>
      </c>
      <c r="N2" s="124" t="s">
        <v>995</v>
      </c>
      <c r="O2" s="3" t="s">
        <v>997</v>
      </c>
      <c r="P2" s="759"/>
      <c r="Q2" s="760"/>
      <c r="R2" s="2"/>
      <c r="S2" s="2"/>
      <c r="T2" s="2"/>
      <c r="U2" s="2"/>
      <c r="V2" s="4"/>
      <c r="W2" s="134"/>
      <c r="X2" s="134"/>
      <c r="Y2" s="134"/>
    </row>
    <row r="3" spans="1:25" ht="19.5" thickBot="1" x14ac:dyDescent="0.2">
      <c r="A3" s="123"/>
      <c r="B3" s="123"/>
      <c r="C3" s="123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7"/>
      <c r="Q3" s="7"/>
      <c r="R3" s="7"/>
      <c r="S3" s="8"/>
      <c r="T3" s="8"/>
      <c r="U3" s="8"/>
      <c r="V3" s="9"/>
    </row>
    <row r="4" spans="1:25" ht="34.5" customHeight="1" x14ac:dyDescent="0.15">
      <c r="A4" s="780" t="s">
        <v>153</v>
      </c>
      <c r="B4" s="780"/>
      <c r="C4" s="780"/>
      <c r="D4" s="780"/>
      <c r="E4" s="781" t="s">
        <v>154</v>
      </c>
      <c r="F4" s="781"/>
      <c r="G4" s="781"/>
      <c r="H4" s="781"/>
      <c r="I4" s="781"/>
      <c r="J4" s="781"/>
      <c r="K4" s="781"/>
      <c r="L4" s="761" t="s">
        <v>155</v>
      </c>
      <c r="M4" s="761"/>
      <c r="N4" s="761"/>
      <c r="O4" s="761"/>
      <c r="P4" s="761"/>
      <c r="Q4" s="761" t="s">
        <v>156</v>
      </c>
      <c r="R4" s="761"/>
      <c r="S4" s="761" t="s">
        <v>157</v>
      </c>
      <c r="T4" s="761"/>
      <c r="U4" s="761"/>
      <c r="V4" s="762"/>
    </row>
    <row r="5" spans="1:25" ht="21.75" customHeight="1" x14ac:dyDescent="0.15">
      <c r="A5" s="772" t="str">
        <f>IF(P2="","",VLOOKUP(F2&amp;P2,表03!B11:F16,2,TRUE))</f>
        <v/>
      </c>
      <c r="B5" s="772"/>
      <c r="C5" s="772"/>
      <c r="D5" s="773"/>
      <c r="E5" s="778" t="str">
        <f>IF(P2="","",VLOOKUP(F2&amp;P2,表03!B11:F16,3,TRUE))</f>
        <v/>
      </c>
      <c r="F5" s="779"/>
      <c r="G5" s="779"/>
      <c r="H5" s="779"/>
      <c r="I5" s="779"/>
      <c r="J5" s="115"/>
      <c r="K5" s="101"/>
      <c r="L5" s="774" t="str">
        <f>IF(P2="","",VLOOKUP(F2&amp;P2,表03!B11:F16,4,TRUE))</f>
        <v/>
      </c>
      <c r="M5" s="775"/>
      <c r="N5" s="775"/>
      <c r="O5" s="775"/>
      <c r="P5" s="775"/>
      <c r="Q5" s="771" t="str">
        <f>IF(P2="","",VLOOKUP(F2&amp;P2,表03!B11:F16,5,TRUE))</f>
        <v/>
      </c>
      <c r="R5" s="771"/>
      <c r="S5" s="776"/>
      <c r="T5" s="776"/>
      <c r="U5" s="776"/>
      <c r="V5" s="777"/>
    </row>
    <row r="6" spans="1:25" ht="21.95" customHeight="1" x14ac:dyDescent="0.15">
      <c r="A6" s="782" t="str">
        <f>IF(J2="","",VLOOKUP(F2&amp;I2&amp;J2,表03!B20:AA107,2,TRUE))</f>
        <v/>
      </c>
      <c r="B6" s="783"/>
      <c r="C6" s="783"/>
      <c r="D6" s="784"/>
      <c r="E6" s="778" t="str">
        <f>IF(J2="","",VLOOKUP(F2&amp;I2&amp;J2,表03!B20:AA107,3,TRUE))</f>
        <v/>
      </c>
      <c r="F6" s="779"/>
      <c r="G6" s="779"/>
      <c r="H6" s="779"/>
      <c r="I6" s="779"/>
      <c r="J6" s="102"/>
      <c r="K6" s="101"/>
      <c r="L6" s="763" t="str">
        <f>IF(J2="","",VLOOKUP(F2&amp;I2&amp;J2,表03!B20:AA107,4,TRUE))</f>
        <v/>
      </c>
      <c r="M6" s="764"/>
      <c r="N6" s="764"/>
      <c r="O6" s="764"/>
      <c r="P6" s="765"/>
      <c r="Q6" s="771" t="str">
        <f>IF(J2="","",VLOOKUP(F2&amp;I2&amp;J2,表03!B20:AA107,5,TRUE))</f>
        <v/>
      </c>
      <c r="R6" s="771"/>
      <c r="S6" s="768"/>
      <c r="T6" s="769"/>
      <c r="U6" s="769"/>
      <c r="V6" s="770"/>
    </row>
    <row r="7" spans="1:25" ht="21.95" customHeight="1" x14ac:dyDescent="0.15">
      <c r="A7" s="772" t="str">
        <f>IF(J2="","",VLOOKUP(F2&amp;J2,表03!B112:F155,2,TRUE))</f>
        <v/>
      </c>
      <c r="B7" s="772"/>
      <c r="C7" s="772"/>
      <c r="D7" s="773"/>
      <c r="E7" s="778" t="str">
        <f>IF(J2="","",VLOOKUP(F2&amp;J2,表03!B112:F155,3,TRUE))</f>
        <v/>
      </c>
      <c r="F7" s="779"/>
      <c r="G7" s="779"/>
      <c r="H7" s="779"/>
      <c r="I7" s="114"/>
      <c r="J7" s="103"/>
      <c r="K7" s="104"/>
      <c r="L7" s="774" t="str">
        <f>IF(J2="","",VLOOKUP(F2&amp;J2,表03!B112:F155,4,TRUE))</f>
        <v/>
      </c>
      <c r="M7" s="775"/>
      <c r="N7" s="775"/>
      <c r="O7" s="775"/>
      <c r="P7" s="775"/>
      <c r="Q7" s="771" t="str">
        <f>IF(J2="","",VLOOKUP(F2&amp;J2,表03!B112:F155,5,TRUE))</f>
        <v/>
      </c>
      <c r="R7" s="771"/>
      <c r="S7" s="768"/>
      <c r="T7" s="769"/>
      <c r="U7" s="769"/>
      <c r="V7" s="770"/>
    </row>
    <row r="8" spans="1:25" ht="21.95" customHeight="1" x14ac:dyDescent="0.15">
      <c r="A8" s="772" t="str">
        <f>IF(J2="","",VLOOKUP(F2&amp;I2&amp;J2,表03!B20:AA107,17,TRUE))</f>
        <v/>
      </c>
      <c r="B8" s="772"/>
      <c r="C8" s="772"/>
      <c r="D8" s="773"/>
      <c r="E8" s="778" t="str">
        <f>IF(J2="","",VLOOKUP(F2&amp;I2&amp;J2,表03!B20:AA107,18,TRUE))</f>
        <v/>
      </c>
      <c r="F8" s="779"/>
      <c r="G8" s="779"/>
      <c r="H8" s="779"/>
      <c r="I8" s="102"/>
      <c r="J8" s="102"/>
      <c r="K8" s="101"/>
      <c r="L8" s="765" t="str">
        <f>IF(J2="","",VLOOKUP(F2&amp;I2&amp;J2,表03!B20:AA107,19,TRUE))</f>
        <v/>
      </c>
      <c r="M8" s="785"/>
      <c r="N8" s="785"/>
      <c r="O8" s="785"/>
      <c r="P8" s="785"/>
      <c r="Q8" s="771" t="str">
        <f>IF(J2="","",VLOOKUP(F2&amp;I2&amp;J2,表03!B20:AA107,20,TRUE))</f>
        <v/>
      </c>
      <c r="R8" s="771"/>
      <c r="S8" s="766" t="str">
        <f>IF(F2="","",VLOOKUP(F2&amp;I2&amp;J2,表03!B20:AA107,21,TRUE))</f>
        <v/>
      </c>
      <c r="T8" s="766"/>
      <c r="U8" s="766"/>
      <c r="V8" s="767"/>
    </row>
    <row r="9" spans="1:25" ht="21.95" customHeight="1" x14ac:dyDescent="0.15">
      <c r="A9" s="772" t="str">
        <f>IF(J2="","",VLOOKUP(F2&amp;I2&amp;J2,表03!B20:AA107,22,TRUE))</f>
        <v/>
      </c>
      <c r="B9" s="772"/>
      <c r="C9" s="772"/>
      <c r="D9" s="773"/>
      <c r="E9" s="778" t="str">
        <f>IF(J2="","",VLOOKUP(F2&amp;I2&amp;J2,表03!B20:AA107,23,TRUE))</f>
        <v/>
      </c>
      <c r="F9" s="779"/>
      <c r="G9" s="779"/>
      <c r="H9" s="779"/>
      <c r="I9" s="102"/>
      <c r="J9" s="102"/>
      <c r="K9" s="101"/>
      <c r="L9" s="765" t="str">
        <f>IF(J2="","",VLOOKUP(F2&amp;I2&amp;J2,表03!B20:AA107,24,TRUE))</f>
        <v/>
      </c>
      <c r="M9" s="785"/>
      <c r="N9" s="785"/>
      <c r="O9" s="785"/>
      <c r="P9" s="785"/>
      <c r="Q9" s="771" t="str">
        <f>IF(J2="","",VLOOKUP(F2&amp;I2&amp;J2,表03!B20:AA107,25,TRUE))</f>
        <v/>
      </c>
      <c r="R9" s="771"/>
      <c r="S9" s="766" t="str">
        <f>IF(F2="","",VLOOKUP(F2&amp;I2&amp;J2,表03!B20:AA107,26,TRUE))</f>
        <v/>
      </c>
      <c r="T9" s="766"/>
      <c r="U9" s="766"/>
      <c r="V9" s="767"/>
    </row>
    <row r="10" spans="1:25" ht="21.95" customHeight="1" x14ac:dyDescent="0.15">
      <c r="A10" s="782" t="str">
        <f>IF(J2="","",VLOOKUP(F2&amp;I2&amp;J2,表03!B20:AA107,7,TRUE))</f>
        <v/>
      </c>
      <c r="B10" s="783"/>
      <c r="C10" s="783"/>
      <c r="D10" s="784"/>
      <c r="E10" s="778" t="str">
        <f>IF(J2="","",VLOOKUP(F2&amp;I2&amp;J2,表03!B20:AA107,8,TRUE))</f>
        <v/>
      </c>
      <c r="F10" s="779"/>
      <c r="G10" s="779"/>
      <c r="H10" s="779"/>
      <c r="I10" s="103" t="str">
        <f>IF(K3="K","K",IF(K3="H","H",""))</f>
        <v/>
      </c>
      <c r="J10" s="102"/>
      <c r="K10" s="101"/>
      <c r="L10" s="763" t="str">
        <f>IF(J2="","",VLOOKUP(F2&amp;I2&amp;J2,表03!B20:AA107,9,TRUE))</f>
        <v/>
      </c>
      <c r="M10" s="764"/>
      <c r="N10" s="764"/>
      <c r="O10" s="764"/>
      <c r="P10" s="765"/>
      <c r="Q10" s="771" t="str">
        <f>IF(J2="","",VLOOKUP(F2&amp;I2&amp;J2,表03!B20:AA107,10,TRUE))</f>
        <v/>
      </c>
      <c r="R10" s="771"/>
      <c r="S10" s="768" t="str">
        <f>IF(F2="","",VLOOKUP(F2&amp;I2&amp;J2,表03!B20:AA107,11,TRUE))</f>
        <v/>
      </c>
      <c r="T10" s="769"/>
      <c r="U10" s="769"/>
      <c r="V10" s="770"/>
    </row>
    <row r="11" spans="1:25" ht="21.95" customHeight="1" x14ac:dyDescent="0.15">
      <c r="A11" s="782" t="str">
        <f>IF(J2="","",VLOOKUP(F2&amp;I2&amp;J2,表03!B20:AA107,12,TRUE))</f>
        <v/>
      </c>
      <c r="B11" s="783"/>
      <c r="C11" s="783"/>
      <c r="D11" s="784"/>
      <c r="E11" s="778" t="str">
        <f>IF(J2="","",VLOOKUP(F2&amp;I2&amp;J2,表03!B20:AA107,13,TRUE))</f>
        <v/>
      </c>
      <c r="F11" s="779"/>
      <c r="G11" s="779"/>
      <c r="H11" s="779"/>
      <c r="I11" s="103"/>
      <c r="J11" s="102"/>
      <c r="K11" s="101"/>
      <c r="L11" s="763" t="str">
        <f>IF(J2="","",VLOOKUP(F2&amp;I2&amp;J2,表03!B20:AA107,14,TRUE))</f>
        <v/>
      </c>
      <c r="M11" s="764"/>
      <c r="N11" s="764"/>
      <c r="O11" s="764"/>
      <c r="P11" s="765"/>
      <c r="Q11" s="771" t="str">
        <f>IF(J2="","",VLOOKUP(F2&amp;I2&amp;J2,表03!B20:AA107,15,TRUE))</f>
        <v/>
      </c>
      <c r="R11" s="771"/>
      <c r="S11" s="768" t="str">
        <f>IF(F2="","",VLOOKUP(F2&amp;I2&amp;J2,表03!B20:AA107,16,TRUE))</f>
        <v/>
      </c>
      <c r="T11" s="769"/>
      <c r="U11" s="769"/>
      <c r="V11" s="770"/>
    </row>
    <row r="12" spans="1:25" ht="34.15" customHeight="1" thickBot="1" x14ac:dyDescent="0.2">
      <c r="A12" s="755" t="s">
        <v>158</v>
      </c>
      <c r="B12" s="756"/>
      <c r="C12" s="756"/>
      <c r="D12" s="756"/>
      <c r="E12" s="757" t="str">
        <f>IF(P2="","",D2&amp;E2&amp;F2&amp;G2&amp;H2&amp;I2&amp;J2&amp;L2&amp;M2&amp;N2&amp;O2&amp;P2)</f>
        <v/>
      </c>
      <c r="F12" s="757"/>
      <c r="G12" s="757"/>
      <c r="H12" s="757"/>
      <c r="I12" s="757"/>
      <c r="J12" s="757"/>
      <c r="K12" s="757"/>
      <c r="L12" s="757"/>
      <c r="M12" s="757"/>
      <c r="N12" s="757"/>
      <c r="O12" s="757"/>
      <c r="P12" s="757"/>
      <c r="Q12" s="757"/>
      <c r="R12" s="757"/>
      <c r="S12" s="757"/>
      <c r="T12" s="757"/>
      <c r="U12" s="757"/>
      <c r="V12" s="758"/>
    </row>
    <row r="13" spans="1:25" x14ac:dyDescent="0.15">
      <c r="A13" s="139"/>
      <c r="B13" s="140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0"/>
      <c r="P13" s="141"/>
      <c r="Q13" s="141"/>
      <c r="R13" s="141"/>
      <c r="S13" s="138"/>
      <c r="T13" s="138"/>
      <c r="U13" s="138"/>
      <c r="V13" s="138"/>
    </row>
    <row r="14" spans="1:25" x14ac:dyDescent="0.15">
      <c r="A14" s="139"/>
      <c r="B14" s="140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0"/>
      <c r="P14" s="141"/>
      <c r="Q14" s="141"/>
      <c r="R14" s="141"/>
      <c r="S14" s="138"/>
      <c r="T14" s="138"/>
      <c r="U14" s="138"/>
      <c r="V14" s="138"/>
    </row>
    <row r="15" spans="1:25" x14ac:dyDescent="0.15">
      <c r="A15" s="139"/>
      <c r="B15" s="140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0"/>
      <c r="P15" s="141"/>
      <c r="Q15" s="141"/>
      <c r="R15" s="141"/>
      <c r="S15" s="138"/>
      <c r="T15" s="138"/>
      <c r="U15" s="138"/>
      <c r="V15" s="138"/>
    </row>
    <row r="16" spans="1:25" x14ac:dyDescent="0.15">
      <c r="A16" s="139"/>
      <c r="B16" s="140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0"/>
      <c r="P16" s="141"/>
      <c r="Q16" s="141"/>
      <c r="R16" s="141"/>
      <c r="S16" s="138"/>
      <c r="T16" s="138"/>
      <c r="U16" s="138"/>
      <c r="V16" s="138"/>
    </row>
    <row r="17" spans="1:22" x14ac:dyDescent="0.15">
      <c r="A17" s="139"/>
      <c r="B17" s="140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0"/>
      <c r="P17" s="141"/>
      <c r="Q17" s="141"/>
      <c r="R17" s="141"/>
      <c r="S17" s="138"/>
      <c r="T17" s="138"/>
      <c r="U17" s="138"/>
      <c r="V17" s="138"/>
    </row>
    <row r="18" spans="1:22" x14ac:dyDescent="0.15">
      <c r="A18" s="139"/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0"/>
      <c r="P18" s="141"/>
      <c r="Q18" s="141"/>
      <c r="R18" s="141"/>
      <c r="S18" s="138"/>
      <c r="T18" s="138"/>
      <c r="U18" s="138"/>
      <c r="V18" s="138"/>
    </row>
    <row r="19" spans="1:22" x14ac:dyDescent="0.15">
      <c r="A19" s="139"/>
      <c r="B19" s="140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0"/>
      <c r="P19" s="141"/>
      <c r="Q19" s="141"/>
      <c r="R19" s="141"/>
      <c r="S19" s="138"/>
      <c r="T19" s="138"/>
      <c r="U19" s="138"/>
      <c r="V19" s="138"/>
    </row>
    <row r="20" spans="1:22" x14ac:dyDescent="0.15">
      <c r="A20" s="139"/>
      <c r="B20" s="140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0"/>
      <c r="P20" s="141"/>
      <c r="Q20" s="141"/>
      <c r="R20" s="141"/>
      <c r="S20" s="138"/>
      <c r="T20" s="138"/>
      <c r="U20" s="138"/>
      <c r="V20" s="138"/>
    </row>
    <row r="21" spans="1:22" x14ac:dyDescent="0.15">
      <c r="A21" s="139"/>
      <c r="B21" s="140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0"/>
      <c r="P21" s="141"/>
      <c r="Q21" s="141"/>
      <c r="R21" s="141"/>
      <c r="S21" s="138"/>
      <c r="T21" s="138"/>
      <c r="U21" s="138"/>
      <c r="V21" s="138"/>
    </row>
    <row r="22" spans="1:22" x14ac:dyDescent="0.15">
      <c r="A22" s="139"/>
      <c r="B22" s="140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  <c r="O22" s="140"/>
      <c r="P22" s="141"/>
      <c r="Q22" s="141"/>
      <c r="R22" s="141"/>
      <c r="S22" s="138"/>
      <c r="T22" s="138"/>
      <c r="U22" s="138"/>
      <c r="V22" s="138"/>
    </row>
    <row r="23" spans="1:22" x14ac:dyDescent="0.15">
      <c r="A23" s="139"/>
      <c r="B23" s="140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0"/>
      <c r="P23" s="141"/>
      <c r="Q23" s="141"/>
      <c r="R23" s="141"/>
      <c r="S23" s="138"/>
      <c r="T23" s="138"/>
      <c r="U23" s="138"/>
      <c r="V23" s="138"/>
    </row>
    <row r="24" spans="1:22" x14ac:dyDescent="0.15">
      <c r="A24" s="139"/>
      <c r="B24" s="140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1"/>
      <c r="O24" s="140"/>
      <c r="P24" s="141"/>
      <c r="Q24" s="141"/>
      <c r="R24" s="141"/>
      <c r="S24" s="138"/>
      <c r="T24" s="138"/>
      <c r="U24" s="138"/>
      <c r="V24" s="138"/>
    </row>
    <row r="25" spans="1:22" x14ac:dyDescent="0.15">
      <c r="A25" s="139"/>
      <c r="B25" s="140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0"/>
      <c r="P25" s="141"/>
      <c r="Q25" s="141"/>
      <c r="R25" s="141"/>
      <c r="S25" s="138"/>
      <c r="T25" s="138"/>
      <c r="U25" s="138"/>
      <c r="V25" s="138"/>
    </row>
    <row r="26" spans="1:22" x14ac:dyDescent="0.15">
      <c r="A26" s="139"/>
      <c r="B26" s="140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0"/>
      <c r="P26" s="141"/>
      <c r="Q26" s="141"/>
      <c r="R26" s="141"/>
      <c r="S26" s="138"/>
      <c r="T26" s="138"/>
      <c r="U26" s="138"/>
      <c r="V26" s="138"/>
    </row>
    <row r="27" spans="1:22" x14ac:dyDescent="0.15">
      <c r="A27" s="139"/>
      <c r="B27" s="140"/>
      <c r="C27" s="141"/>
      <c r="D27" s="141"/>
      <c r="E27" s="141"/>
      <c r="F27" s="141"/>
      <c r="G27" s="141"/>
      <c r="H27" s="141"/>
      <c r="I27" s="141"/>
      <c r="J27" s="141"/>
      <c r="K27" s="141"/>
      <c r="L27" s="141"/>
      <c r="M27" s="141"/>
      <c r="N27" s="141"/>
      <c r="O27" s="140"/>
      <c r="P27" s="141"/>
      <c r="Q27" s="141"/>
      <c r="R27" s="141"/>
      <c r="S27" s="138"/>
      <c r="T27" s="138"/>
      <c r="U27" s="138"/>
      <c r="V27" s="138"/>
    </row>
    <row r="28" spans="1:22" x14ac:dyDescent="0.15">
      <c r="A28" s="139"/>
      <c r="B28" s="140"/>
      <c r="C28" s="141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1"/>
      <c r="O28" s="140"/>
      <c r="P28" s="141"/>
      <c r="Q28" s="141"/>
      <c r="R28" s="141"/>
      <c r="S28" s="138"/>
      <c r="T28" s="138"/>
      <c r="U28" s="138"/>
      <c r="V28" s="138"/>
    </row>
    <row r="29" spans="1:22" x14ac:dyDescent="0.15">
      <c r="A29" s="139"/>
      <c r="B29" s="140"/>
      <c r="C29" s="14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1"/>
      <c r="O29" s="140"/>
      <c r="P29" s="141"/>
      <c r="Q29" s="141"/>
      <c r="R29" s="141"/>
      <c r="S29" s="138"/>
      <c r="T29" s="138"/>
      <c r="U29" s="138"/>
      <c r="V29" s="138"/>
    </row>
    <row r="30" spans="1:22" x14ac:dyDescent="0.15">
      <c r="A30" s="139"/>
      <c r="B30" s="140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0"/>
      <c r="P30" s="141"/>
      <c r="Q30" s="141"/>
      <c r="R30" s="141"/>
      <c r="S30" s="138"/>
      <c r="T30" s="138"/>
      <c r="U30" s="138"/>
      <c r="V30" s="138"/>
    </row>
    <row r="31" spans="1:22" x14ac:dyDescent="0.15">
      <c r="A31" s="139"/>
      <c r="B31" s="140"/>
      <c r="C31" s="141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0"/>
      <c r="P31" s="141"/>
      <c r="Q31" s="141"/>
      <c r="R31" s="141"/>
      <c r="S31" s="138"/>
      <c r="T31" s="138"/>
      <c r="U31" s="138"/>
      <c r="V31" s="138"/>
    </row>
    <row r="32" spans="1:22" x14ac:dyDescent="0.15">
      <c r="A32" s="139"/>
      <c r="B32" s="140"/>
      <c r="C32" s="141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140"/>
      <c r="P32" s="141"/>
      <c r="Q32" s="141"/>
      <c r="R32" s="141"/>
      <c r="S32" s="138"/>
      <c r="T32" s="138"/>
      <c r="U32" s="138"/>
      <c r="V32" s="138"/>
    </row>
    <row r="33" spans="1:22" x14ac:dyDescent="0.15">
      <c r="A33" s="139"/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0"/>
      <c r="P33" s="141"/>
      <c r="Q33" s="141"/>
      <c r="R33" s="141"/>
      <c r="S33" s="138"/>
      <c r="T33" s="138"/>
      <c r="U33" s="138"/>
      <c r="V33" s="138"/>
    </row>
    <row r="34" spans="1:22" x14ac:dyDescent="0.15">
      <c r="A34" s="139"/>
      <c r="B34" s="140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0"/>
      <c r="P34" s="141"/>
      <c r="Q34" s="141"/>
      <c r="R34" s="141"/>
      <c r="S34" s="138"/>
      <c r="T34" s="138"/>
      <c r="U34" s="138"/>
      <c r="V34" s="138"/>
    </row>
    <row r="35" spans="1:22" x14ac:dyDescent="0.15">
      <c r="A35" s="139"/>
      <c r="B35" s="140"/>
      <c r="C35" s="141"/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1"/>
      <c r="O35" s="140"/>
      <c r="P35" s="141"/>
      <c r="Q35" s="141"/>
      <c r="R35" s="141"/>
      <c r="S35" s="138"/>
      <c r="T35" s="138"/>
      <c r="U35" s="138"/>
      <c r="V35" s="138"/>
    </row>
    <row r="36" spans="1:22" x14ac:dyDescent="0.15">
      <c r="A36" s="139"/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0"/>
      <c r="P36" s="141"/>
      <c r="Q36" s="141"/>
      <c r="R36" s="141"/>
      <c r="S36" s="138"/>
      <c r="T36" s="138"/>
      <c r="U36" s="138"/>
      <c r="V36" s="138"/>
    </row>
    <row r="37" spans="1:22" x14ac:dyDescent="0.15">
      <c r="A37" s="139"/>
      <c r="B37" s="140"/>
      <c r="C37" s="141"/>
      <c r="D37" s="141"/>
      <c r="E37" s="141"/>
      <c r="F37" s="141"/>
      <c r="G37" s="141"/>
      <c r="H37" s="141"/>
      <c r="I37" s="141"/>
      <c r="J37" s="141"/>
      <c r="K37" s="141"/>
      <c r="L37" s="141"/>
      <c r="M37" s="141"/>
      <c r="N37" s="141"/>
      <c r="O37" s="140"/>
      <c r="P37" s="141"/>
      <c r="Q37" s="141"/>
      <c r="R37" s="141"/>
      <c r="S37" s="138"/>
      <c r="T37" s="138"/>
      <c r="U37" s="138"/>
      <c r="V37" s="138"/>
    </row>
    <row r="38" spans="1:22" x14ac:dyDescent="0.15">
      <c r="A38" s="139"/>
      <c r="B38" s="140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0"/>
      <c r="P38" s="141"/>
      <c r="Q38" s="141"/>
      <c r="R38" s="141"/>
      <c r="S38" s="138"/>
      <c r="T38" s="138"/>
      <c r="U38" s="138"/>
      <c r="V38" s="138"/>
    </row>
    <row r="39" spans="1:22" x14ac:dyDescent="0.15">
      <c r="A39" s="139"/>
      <c r="B39" s="140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0"/>
      <c r="P39" s="141"/>
      <c r="Q39" s="141"/>
      <c r="R39" s="141"/>
      <c r="S39" s="138"/>
      <c r="T39" s="138"/>
      <c r="U39" s="138"/>
      <c r="V39" s="138"/>
    </row>
    <row r="40" spans="1:22" x14ac:dyDescent="0.15">
      <c r="A40" s="139"/>
      <c r="B40" s="140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0"/>
      <c r="P40" s="141"/>
      <c r="Q40" s="141"/>
      <c r="R40" s="141"/>
      <c r="S40" s="138"/>
      <c r="T40" s="138"/>
      <c r="U40" s="138"/>
      <c r="V40" s="138"/>
    </row>
    <row r="41" spans="1:22" x14ac:dyDescent="0.15">
      <c r="A41" s="139"/>
      <c r="B41" s="140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40"/>
      <c r="P41" s="141"/>
      <c r="Q41" s="141"/>
      <c r="R41" s="141"/>
      <c r="S41" s="138"/>
      <c r="T41" s="138"/>
      <c r="U41" s="138"/>
      <c r="V41" s="138"/>
    </row>
    <row r="42" spans="1:22" x14ac:dyDescent="0.15">
      <c r="A42" s="139"/>
      <c r="B42" s="140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0"/>
      <c r="P42" s="141"/>
      <c r="Q42" s="141"/>
      <c r="R42" s="141"/>
      <c r="S42" s="138"/>
      <c r="T42" s="138"/>
      <c r="U42" s="138"/>
      <c r="V42" s="138"/>
    </row>
    <row r="43" spans="1:22" x14ac:dyDescent="0.15">
      <c r="A43" s="139"/>
      <c r="B43" s="140"/>
      <c r="C43" s="141"/>
      <c r="D43" s="141"/>
      <c r="E43" s="141"/>
      <c r="F43" s="141"/>
      <c r="G43" s="141"/>
      <c r="H43" s="141"/>
      <c r="I43" s="141"/>
      <c r="J43" s="141"/>
      <c r="K43" s="141"/>
      <c r="L43" s="141"/>
      <c r="M43" s="141"/>
      <c r="N43" s="141"/>
      <c r="O43" s="140"/>
      <c r="P43" s="141"/>
      <c r="Q43" s="141"/>
      <c r="R43" s="141"/>
      <c r="S43" s="138"/>
      <c r="T43" s="138"/>
      <c r="U43" s="138"/>
      <c r="V43" s="138"/>
    </row>
    <row r="44" spans="1:22" x14ac:dyDescent="0.15">
      <c r="A44" s="139"/>
      <c r="B44" s="140"/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0"/>
      <c r="P44" s="141"/>
      <c r="Q44" s="141"/>
      <c r="R44" s="141"/>
      <c r="S44" s="138"/>
      <c r="T44" s="138"/>
      <c r="U44" s="138"/>
      <c r="V44" s="138"/>
    </row>
    <row r="45" spans="1:22" x14ac:dyDescent="0.15">
      <c r="A45" s="139"/>
      <c r="B45" s="140"/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0"/>
      <c r="P45" s="141"/>
      <c r="Q45" s="141"/>
      <c r="R45" s="141"/>
      <c r="S45" s="138"/>
      <c r="T45" s="138"/>
      <c r="U45" s="138"/>
      <c r="V45" s="138"/>
    </row>
    <row r="46" spans="1:22" x14ac:dyDescent="0.15">
      <c r="A46" s="139"/>
      <c r="B46" s="140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0"/>
      <c r="P46" s="141"/>
      <c r="Q46" s="141"/>
      <c r="R46" s="141"/>
      <c r="S46" s="138"/>
      <c r="T46" s="138"/>
      <c r="U46" s="138"/>
      <c r="V46" s="138"/>
    </row>
    <row r="47" spans="1:22" x14ac:dyDescent="0.15">
      <c r="A47" s="139"/>
      <c r="B47" s="140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0"/>
      <c r="P47" s="141"/>
      <c r="Q47" s="141"/>
      <c r="R47" s="141"/>
      <c r="S47" s="138"/>
      <c r="T47" s="138"/>
      <c r="U47" s="138"/>
      <c r="V47" s="138"/>
    </row>
    <row r="48" spans="1:22" x14ac:dyDescent="0.15">
      <c r="A48" s="139"/>
      <c r="B48" s="140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0"/>
      <c r="P48" s="141"/>
      <c r="Q48" s="141"/>
      <c r="R48" s="141"/>
      <c r="S48" s="138"/>
      <c r="T48" s="138"/>
      <c r="U48" s="138"/>
      <c r="V48" s="138"/>
    </row>
    <row r="49" spans="1:22" x14ac:dyDescent="0.15">
      <c r="A49" s="139"/>
      <c r="B49" s="140"/>
      <c r="C49" s="141"/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0"/>
      <c r="P49" s="141"/>
      <c r="Q49" s="141"/>
      <c r="R49" s="141"/>
      <c r="S49" s="138"/>
      <c r="T49" s="138"/>
      <c r="U49" s="138"/>
      <c r="V49" s="138"/>
    </row>
    <row r="50" spans="1:22" x14ac:dyDescent="0.15">
      <c r="A50" s="139"/>
      <c r="B50" s="140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0"/>
      <c r="P50" s="141"/>
      <c r="Q50" s="141"/>
      <c r="R50" s="141"/>
      <c r="S50" s="138"/>
      <c r="T50" s="138"/>
      <c r="U50" s="138"/>
      <c r="V50" s="138"/>
    </row>
    <row r="51" spans="1:22" x14ac:dyDescent="0.15">
      <c r="A51" s="139"/>
      <c r="B51" s="140"/>
      <c r="C51" s="141"/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0"/>
      <c r="P51" s="141"/>
      <c r="Q51" s="141"/>
      <c r="R51" s="141"/>
      <c r="S51" s="138"/>
      <c r="T51" s="138"/>
      <c r="U51" s="138"/>
      <c r="V51" s="138"/>
    </row>
    <row r="52" spans="1:22" x14ac:dyDescent="0.15">
      <c r="A52" s="139"/>
      <c r="B52" s="140"/>
      <c r="C52" s="141"/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0"/>
      <c r="P52" s="141"/>
      <c r="Q52" s="141"/>
      <c r="R52" s="141"/>
      <c r="S52" s="138"/>
      <c r="T52" s="138"/>
      <c r="U52" s="138"/>
      <c r="V52" s="138"/>
    </row>
    <row r="53" spans="1:22" x14ac:dyDescent="0.15">
      <c r="A53" s="139"/>
      <c r="B53" s="140"/>
      <c r="C53" s="141"/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0"/>
      <c r="P53" s="141"/>
      <c r="Q53" s="141"/>
      <c r="R53" s="141"/>
      <c r="S53" s="138"/>
      <c r="T53" s="138"/>
      <c r="U53" s="138"/>
      <c r="V53" s="138"/>
    </row>
    <row r="54" spans="1:22" x14ac:dyDescent="0.15">
      <c r="A54" s="139"/>
      <c r="B54" s="140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0"/>
      <c r="P54" s="141"/>
      <c r="Q54" s="141"/>
      <c r="R54" s="141"/>
      <c r="S54" s="138"/>
      <c r="T54" s="138"/>
      <c r="U54" s="138"/>
      <c r="V54" s="138"/>
    </row>
  </sheetData>
  <sheetProtection algorithmName="SHA-512" hashValue="2Sbn7ZefJBtrlZ5mV/mTirHHiIJ2JXGo7M7eOqz0oT9WuNdbtSECrve+/5nheEYVFYR2DaXkQAw9kQgZ3ncMIA==" saltValue="OCML3iypXOGqfJh3BmJUfQ==" spinCount="100000" sheet="1" objects="1" scenarios="1"/>
  <mergeCells count="44">
    <mergeCell ref="L9:P9"/>
    <mergeCell ref="A9:D9"/>
    <mergeCell ref="E9:H9"/>
    <mergeCell ref="S11:V11"/>
    <mergeCell ref="A11:D11"/>
    <mergeCell ref="E11:H11"/>
    <mergeCell ref="A10:D10"/>
    <mergeCell ref="E10:H10"/>
    <mergeCell ref="L10:P10"/>
    <mergeCell ref="Q10:R10"/>
    <mergeCell ref="S10:V10"/>
    <mergeCell ref="E6:I6"/>
    <mergeCell ref="A6:D6"/>
    <mergeCell ref="L6:P6"/>
    <mergeCell ref="Q6:R6"/>
    <mergeCell ref="A8:D8"/>
    <mergeCell ref="E8:H8"/>
    <mergeCell ref="L8:P8"/>
    <mergeCell ref="Q8:R8"/>
    <mergeCell ref="A7:D7"/>
    <mergeCell ref="E7:H7"/>
    <mergeCell ref="L7:P7"/>
    <mergeCell ref="Q7:R7"/>
    <mergeCell ref="E5:I5"/>
    <mergeCell ref="A4:D4"/>
    <mergeCell ref="E4:K4"/>
    <mergeCell ref="L4:P4"/>
    <mergeCell ref="Q4:R4"/>
    <mergeCell ref="A12:D12"/>
    <mergeCell ref="E12:V12"/>
    <mergeCell ref="J2:K2"/>
    <mergeCell ref="P2:Q2"/>
    <mergeCell ref="S4:V4"/>
    <mergeCell ref="L11:P11"/>
    <mergeCell ref="S8:V8"/>
    <mergeCell ref="S7:V7"/>
    <mergeCell ref="Q9:R9"/>
    <mergeCell ref="S9:V9"/>
    <mergeCell ref="Q11:R11"/>
    <mergeCell ref="S6:V6"/>
    <mergeCell ref="A5:D5"/>
    <mergeCell ref="L5:P5"/>
    <mergeCell ref="Q5:R5"/>
    <mergeCell ref="S5:V5"/>
  </mergeCells>
  <phoneticPr fontId="3"/>
  <conditionalFormatting sqref="O3:P3">
    <cfRule type="cellIs" dxfId="918" priority="1" stopIfTrue="1" operator="equal">
      <formula>"形名指定エラー"</formula>
    </cfRule>
  </conditionalFormatting>
  <dataValidations count="8">
    <dataValidation type="list" allowBlank="1" showInputMessage="1" showErrorMessage="1" sqref="I2" xr:uid="{00000000-0002-0000-0200-000000000000}">
      <formula1>"A,B"</formula1>
    </dataValidation>
    <dataValidation type="list" allowBlank="1" showInputMessage="1" showErrorMessage="1" prompt="A2：モーメンタリ_x000a_E2：オルタネイト_x000a_ZZ：インジケーター" sqref="P2" xr:uid="{00000000-0002-0000-0200-000001000000}">
      <formula1>"A2,E2,ZZ"</formula1>
    </dataValidation>
    <dataValidation allowBlank="1" showErrorMessage="1" sqref="T1:U2 S3:V3" xr:uid="{00000000-0002-0000-0200-000002000000}"/>
    <dataValidation imeMode="off" allowBlank="1" showErrorMessage="1" prompt="_x000a_" sqref="O3:R3" xr:uid="{00000000-0002-0000-0200-000003000000}"/>
    <dataValidation imeMode="off" allowBlank="1" showInputMessage="1" showErrorMessage="1" sqref="Q5:S7 Q10:S11 Q8:U9 A5:A11" xr:uid="{00000000-0002-0000-0200-000004000000}"/>
    <dataValidation imeMode="hiragana" allowBlank="1" showInputMessage="1" showErrorMessage="1" sqref="P1 E1:G1 I1:K1 J8:J11 V8:V9 J6" xr:uid="{00000000-0002-0000-0200-000005000000}"/>
    <dataValidation type="list" allowBlank="1" showInputMessage="1" showErrorMessage="1" prompt="C：スイッチ_x000a_F：表示灯" sqref="F2" xr:uid="{00000000-0002-0000-0200-000006000000}">
      <formula1>"C,F"</formula1>
    </dataValidation>
    <dataValidation type="list" allowBlank="1" showInputMessage="1" showErrorMessage="1" prompt="1□Z：全面_x000a_2□□：長軸2分割" sqref="J2:K2" xr:uid="{00000000-0002-0000-0200-000007000000}">
      <formula1>"1WZ,1NZ,1PZ,1RZ,1GZ,1DZ,2WW,2WR,2WG,2WD,2RW,2RR,2RG,2RD,2GW,2GR,2GG,2GD,2DW,2DR,2DG,2DD"</formula1>
    </dataValidation>
  </dataValidations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279"/>
  <sheetViews>
    <sheetView zoomScale="86" zoomScaleNormal="86" workbookViewId="0">
      <pane ySplit="3" topLeftCell="A4" activePane="bottomLeft" state="frozen"/>
      <selection activeCell="G9" sqref="G9:L9"/>
      <selection pane="bottomLeft"/>
    </sheetView>
  </sheetViews>
  <sheetFormatPr defaultColWidth="9" defaultRowHeight="14.25" x14ac:dyDescent="0.15"/>
  <cols>
    <col min="1" max="1" width="2.375" style="68" bestFit="1" customWidth="1"/>
    <col min="2" max="2" width="4.125" style="69" bestFit="1" customWidth="1"/>
    <col min="3" max="3" width="35.625" style="55" customWidth="1"/>
    <col min="4" max="4" width="15.375" style="70" customWidth="1"/>
    <col min="5" max="22" width="3.75" style="71" customWidth="1"/>
    <col min="23" max="23" width="15" style="238" customWidth="1"/>
    <col min="24" max="24" width="20.625" style="238" bestFit="1" customWidth="1"/>
    <col min="25" max="25" width="9.5" style="51" customWidth="1"/>
    <col min="26" max="26" width="5.875" style="51" customWidth="1"/>
    <col min="27" max="27" width="15.75" style="51" customWidth="1"/>
    <col min="28" max="28" width="20.625" style="51" bestFit="1" customWidth="1"/>
    <col min="29" max="30" width="9" style="72"/>
    <col min="31" max="31" width="10.5" style="73" customWidth="1"/>
    <col min="32" max="33" width="9" style="72"/>
    <col min="34" max="16384" width="9" style="74"/>
  </cols>
  <sheetData>
    <row r="1" spans="1:33" s="54" customFormat="1" ht="63.75" x14ac:dyDescent="0.15">
      <c r="A1" s="611"/>
      <c r="B1" s="612"/>
      <c r="C1" s="613"/>
      <c r="D1" s="614"/>
      <c r="E1" s="615" t="s">
        <v>1399</v>
      </c>
      <c r="F1" s="616"/>
      <c r="G1" s="615" t="s">
        <v>1400</v>
      </c>
      <c r="H1" s="617" t="s">
        <v>993</v>
      </c>
      <c r="I1" s="618" t="s">
        <v>1401</v>
      </c>
      <c r="J1" s="619"/>
      <c r="K1" s="620"/>
      <c r="L1" s="619"/>
      <c r="M1" s="621" t="s">
        <v>1402</v>
      </c>
      <c r="N1" s="617" t="s">
        <v>1403</v>
      </c>
      <c r="O1" s="622" t="s">
        <v>1404</v>
      </c>
      <c r="P1" s="619"/>
      <c r="Q1" s="616"/>
      <c r="R1" s="619"/>
      <c r="S1" s="621" t="s">
        <v>1405</v>
      </c>
      <c r="T1" s="617" t="s">
        <v>1406</v>
      </c>
      <c r="U1" s="618" t="s">
        <v>1407</v>
      </c>
      <c r="V1" s="617" t="s">
        <v>1408</v>
      </c>
      <c r="W1" s="623" t="s">
        <v>1409</v>
      </c>
      <c r="X1" s="624"/>
      <c r="Y1" s="625"/>
      <c r="Z1" s="625"/>
      <c r="AA1" s="625"/>
      <c r="AB1" s="625"/>
      <c r="AC1" s="626"/>
      <c r="AD1" s="52"/>
      <c r="AE1" s="53"/>
      <c r="AF1" s="52"/>
      <c r="AG1" s="52"/>
    </row>
    <row r="2" spans="1:33" s="58" customFormat="1" ht="17.25" x14ac:dyDescent="0.2">
      <c r="A2" s="627"/>
      <c r="B2" s="628"/>
      <c r="C2" s="629"/>
      <c r="D2" s="630" t="s">
        <v>1410</v>
      </c>
      <c r="E2" s="631"/>
      <c r="F2" s="630" t="s">
        <v>1411</v>
      </c>
      <c r="G2" s="631"/>
      <c r="H2" s="631"/>
      <c r="I2" s="632"/>
      <c r="J2" s="633"/>
      <c r="K2" s="634"/>
      <c r="L2" s="634"/>
      <c r="M2" s="635" t="s">
        <v>1412</v>
      </c>
      <c r="N2" s="631"/>
      <c r="O2" s="632"/>
      <c r="P2" s="636"/>
      <c r="Q2" s="636"/>
      <c r="R2" s="637"/>
      <c r="S2" s="631"/>
      <c r="T2" s="631"/>
      <c r="U2" s="638"/>
      <c r="V2" s="631"/>
      <c r="W2" s="639"/>
      <c r="X2" s="640"/>
      <c r="Y2" s="641"/>
      <c r="Z2" s="641"/>
      <c r="AA2" s="641"/>
      <c r="AB2" s="641"/>
      <c r="AC2" s="642"/>
      <c r="AD2" s="56"/>
      <c r="AE2" s="57"/>
      <c r="AF2" s="56"/>
      <c r="AG2" s="56"/>
    </row>
    <row r="3" spans="1:33" s="59" customFormat="1" ht="33" customHeight="1" x14ac:dyDescent="0.15">
      <c r="A3" s="643"/>
      <c r="B3" s="644"/>
      <c r="C3" s="645"/>
      <c r="D3" s="646">
        <v>1</v>
      </c>
      <c r="E3" s="647">
        <v>2</v>
      </c>
      <c r="F3" s="646">
        <v>3</v>
      </c>
      <c r="G3" s="646">
        <v>4</v>
      </c>
      <c r="H3" s="647">
        <v>5</v>
      </c>
      <c r="I3" s="646">
        <v>6</v>
      </c>
      <c r="J3" s="646">
        <v>7</v>
      </c>
      <c r="K3" s="647">
        <v>8</v>
      </c>
      <c r="L3" s="646">
        <v>9</v>
      </c>
      <c r="M3" s="646">
        <v>10</v>
      </c>
      <c r="N3" s="647">
        <v>11</v>
      </c>
      <c r="O3" s="646">
        <v>12</v>
      </c>
      <c r="P3" s="646">
        <v>13</v>
      </c>
      <c r="Q3" s="647">
        <v>14</v>
      </c>
      <c r="R3" s="646">
        <v>15</v>
      </c>
      <c r="S3" s="646">
        <v>16</v>
      </c>
      <c r="T3" s="647">
        <v>17</v>
      </c>
      <c r="U3" s="646">
        <v>18</v>
      </c>
      <c r="V3" s="646">
        <v>19</v>
      </c>
      <c r="W3" s="647">
        <v>20</v>
      </c>
      <c r="X3" s="647"/>
      <c r="Y3" s="648"/>
      <c r="Z3" s="648"/>
      <c r="AA3" s="648"/>
      <c r="AB3" s="648"/>
      <c r="AC3" s="649"/>
      <c r="AD3" s="60"/>
      <c r="AE3" s="61"/>
      <c r="AF3" s="60"/>
      <c r="AG3" s="60"/>
    </row>
    <row r="4" spans="1:33" s="64" customFormat="1" ht="16.5" customHeight="1" x14ac:dyDescent="0.15">
      <c r="A4" s="650"/>
      <c r="B4" s="651">
        <v>182</v>
      </c>
      <c r="C4" s="652" t="s">
        <v>56</v>
      </c>
      <c r="D4" s="653" t="s">
        <v>1413</v>
      </c>
      <c r="E4" s="654" t="s">
        <v>1414</v>
      </c>
      <c r="F4" s="654" t="s">
        <v>1414</v>
      </c>
      <c r="G4" s="654" t="s">
        <v>1414</v>
      </c>
      <c r="H4" s="654" t="s">
        <v>1414</v>
      </c>
      <c r="I4" s="654" t="s">
        <v>1414</v>
      </c>
      <c r="J4" s="654" t="s">
        <v>1414</v>
      </c>
      <c r="K4" s="654" t="s">
        <v>1414</v>
      </c>
      <c r="L4" s="654" t="s">
        <v>1414</v>
      </c>
      <c r="M4" s="654" t="s">
        <v>1414</v>
      </c>
      <c r="N4" s="654" t="s">
        <v>1414</v>
      </c>
      <c r="O4" s="654" t="s">
        <v>1414</v>
      </c>
      <c r="P4" s="654" t="s">
        <v>1414</v>
      </c>
      <c r="Q4" s="654" t="s">
        <v>1414</v>
      </c>
      <c r="R4" s="654" t="s">
        <v>1414</v>
      </c>
      <c r="S4" s="654" t="s">
        <v>1414</v>
      </c>
      <c r="T4" s="654" t="s">
        <v>997</v>
      </c>
      <c r="U4" s="654" t="s">
        <v>1414</v>
      </c>
      <c r="V4" s="654" t="s">
        <v>1414</v>
      </c>
      <c r="W4" s="655" t="s">
        <v>1883</v>
      </c>
      <c r="X4" s="655" t="s">
        <v>1880</v>
      </c>
      <c r="Y4" s="656"/>
      <c r="Z4" s="656"/>
      <c r="AA4" s="657"/>
      <c r="AB4" s="657"/>
      <c r="AC4" s="658"/>
      <c r="AD4" s="62"/>
      <c r="AE4" s="63"/>
      <c r="AF4" s="62"/>
      <c r="AG4" s="62"/>
    </row>
    <row r="5" spans="1:33" s="64" customFormat="1" ht="16.5" customHeight="1" x14ac:dyDescent="0.15">
      <c r="A5" s="650"/>
      <c r="B5" s="651">
        <v>183</v>
      </c>
      <c r="C5" s="652" t="s">
        <v>57</v>
      </c>
      <c r="D5" s="653" t="s">
        <v>1415</v>
      </c>
      <c r="E5" s="654" t="s">
        <v>1414</v>
      </c>
      <c r="F5" s="654" t="s">
        <v>1414</v>
      </c>
      <c r="G5" s="654" t="s">
        <v>1414</v>
      </c>
      <c r="H5" s="654" t="s">
        <v>1414</v>
      </c>
      <c r="I5" s="654" t="s">
        <v>1414</v>
      </c>
      <c r="J5" s="654" t="s">
        <v>1414</v>
      </c>
      <c r="K5" s="654" t="s">
        <v>1414</v>
      </c>
      <c r="L5" s="654" t="s">
        <v>1414</v>
      </c>
      <c r="M5" s="654" t="s">
        <v>1414</v>
      </c>
      <c r="N5" s="654" t="s">
        <v>1414</v>
      </c>
      <c r="O5" s="654" t="s">
        <v>1414</v>
      </c>
      <c r="P5" s="654" t="s">
        <v>1414</v>
      </c>
      <c r="Q5" s="654" t="s">
        <v>1414</v>
      </c>
      <c r="R5" s="654" t="s">
        <v>1414</v>
      </c>
      <c r="S5" s="654" t="s">
        <v>1414</v>
      </c>
      <c r="T5" s="654" t="s">
        <v>1414</v>
      </c>
      <c r="U5" s="654" t="s">
        <v>1414</v>
      </c>
      <c r="V5" s="654" t="s">
        <v>1414</v>
      </c>
      <c r="W5" s="655" t="s">
        <v>1883</v>
      </c>
      <c r="X5" s="655" t="s">
        <v>1880</v>
      </c>
      <c r="Y5" s="656"/>
      <c r="Z5" s="656"/>
      <c r="AA5" s="656"/>
      <c r="AB5" s="656"/>
      <c r="AC5" s="658"/>
      <c r="AD5" s="62"/>
      <c r="AE5" s="63"/>
      <c r="AF5" s="62"/>
      <c r="AG5" s="62"/>
    </row>
    <row r="6" spans="1:33" s="64" customFormat="1" ht="16.5" customHeight="1" x14ac:dyDescent="0.15">
      <c r="A6" s="650"/>
      <c r="B6" s="651">
        <v>188</v>
      </c>
      <c r="C6" s="652" t="s">
        <v>58</v>
      </c>
      <c r="D6" s="653" t="s">
        <v>1416</v>
      </c>
      <c r="E6" s="654" t="s">
        <v>1414</v>
      </c>
      <c r="F6" s="654" t="s">
        <v>1414</v>
      </c>
      <c r="G6" s="654" t="s">
        <v>1414</v>
      </c>
      <c r="H6" s="654" t="s">
        <v>1414</v>
      </c>
      <c r="I6" s="654" t="s">
        <v>1414</v>
      </c>
      <c r="J6" s="654" t="s">
        <v>1414</v>
      </c>
      <c r="K6" s="654" t="s">
        <v>1414</v>
      </c>
      <c r="L6" s="654" t="s">
        <v>1414</v>
      </c>
      <c r="M6" s="654" t="s">
        <v>1414</v>
      </c>
      <c r="N6" s="654" t="s">
        <v>1414</v>
      </c>
      <c r="O6" s="654" t="s">
        <v>1414</v>
      </c>
      <c r="P6" s="654" t="s">
        <v>1414</v>
      </c>
      <c r="Q6" s="654" t="s">
        <v>1414</v>
      </c>
      <c r="R6" s="654" t="s">
        <v>1414</v>
      </c>
      <c r="S6" s="654" t="s">
        <v>1414</v>
      </c>
      <c r="T6" s="654" t="s">
        <v>1414</v>
      </c>
      <c r="U6" s="654" t="s">
        <v>1414</v>
      </c>
      <c r="V6" s="654" t="s">
        <v>1414</v>
      </c>
      <c r="W6" s="655" t="s">
        <v>1883</v>
      </c>
      <c r="X6" s="655" t="s">
        <v>1880</v>
      </c>
      <c r="Y6" s="656"/>
      <c r="Z6" s="656"/>
      <c r="AA6" s="659"/>
      <c r="AB6" s="659"/>
      <c r="AC6" s="658"/>
      <c r="AD6" s="62"/>
      <c r="AE6" s="63"/>
      <c r="AF6" s="62"/>
      <c r="AG6" s="62"/>
    </row>
    <row r="7" spans="1:33" s="64" customFormat="1" ht="16.5" customHeight="1" x14ac:dyDescent="0.15">
      <c r="A7" s="650"/>
      <c r="B7" s="651">
        <v>184</v>
      </c>
      <c r="C7" s="652" t="s">
        <v>409</v>
      </c>
      <c r="D7" s="653" t="s">
        <v>1417</v>
      </c>
      <c r="E7" s="654" t="s">
        <v>1414</v>
      </c>
      <c r="F7" s="654" t="s">
        <v>1414</v>
      </c>
      <c r="G7" s="654" t="s">
        <v>1414</v>
      </c>
      <c r="H7" s="654" t="s">
        <v>1414</v>
      </c>
      <c r="I7" s="654" t="s">
        <v>1414</v>
      </c>
      <c r="J7" s="654" t="s">
        <v>1414</v>
      </c>
      <c r="K7" s="654" t="s">
        <v>1414</v>
      </c>
      <c r="L7" s="654" t="s">
        <v>1414</v>
      </c>
      <c r="M7" s="654" t="s">
        <v>1414</v>
      </c>
      <c r="N7" s="654" t="s">
        <v>1414</v>
      </c>
      <c r="O7" s="654" t="s">
        <v>1414</v>
      </c>
      <c r="P7" s="654" t="s">
        <v>1414</v>
      </c>
      <c r="Q7" s="654" t="s">
        <v>1414</v>
      </c>
      <c r="R7" s="654" t="s">
        <v>1414</v>
      </c>
      <c r="S7" s="654" t="s">
        <v>1414</v>
      </c>
      <c r="T7" s="654" t="s">
        <v>1414</v>
      </c>
      <c r="U7" s="654" t="s">
        <v>1414</v>
      </c>
      <c r="V7" s="654" t="s">
        <v>1414</v>
      </c>
      <c r="W7" s="655" t="s">
        <v>1418</v>
      </c>
      <c r="X7" s="655" t="s">
        <v>1871</v>
      </c>
      <c r="Y7" s="659"/>
      <c r="Z7" s="656"/>
      <c r="AA7" s="654" t="s">
        <v>1418</v>
      </c>
      <c r="AB7" s="654" t="s">
        <v>1860</v>
      </c>
      <c r="AC7" s="658"/>
      <c r="AD7" s="62"/>
      <c r="AE7" s="63"/>
      <c r="AF7" s="62"/>
      <c r="AG7" s="62"/>
    </row>
    <row r="8" spans="1:33" s="64" customFormat="1" ht="16.5" customHeight="1" x14ac:dyDescent="0.15">
      <c r="A8" s="650"/>
      <c r="B8" s="651">
        <v>189</v>
      </c>
      <c r="C8" s="652" t="s">
        <v>60</v>
      </c>
      <c r="D8" s="653" t="s">
        <v>1419</v>
      </c>
      <c r="E8" s="654" t="s">
        <v>1414</v>
      </c>
      <c r="F8" s="654" t="s">
        <v>1414</v>
      </c>
      <c r="G8" s="654" t="s">
        <v>1414</v>
      </c>
      <c r="H8" s="654" t="s">
        <v>1414</v>
      </c>
      <c r="I8" s="654" t="s">
        <v>1414</v>
      </c>
      <c r="J8" s="654" t="s">
        <v>1414</v>
      </c>
      <c r="K8" s="654" t="s">
        <v>1414</v>
      </c>
      <c r="L8" s="654" t="s">
        <v>1414</v>
      </c>
      <c r="M8" s="654" t="s">
        <v>1414</v>
      </c>
      <c r="N8" s="654" t="s">
        <v>1414</v>
      </c>
      <c r="O8" s="654" t="s">
        <v>1414</v>
      </c>
      <c r="P8" s="654" t="s">
        <v>1414</v>
      </c>
      <c r="Q8" s="654" t="s">
        <v>1414</v>
      </c>
      <c r="R8" s="654" t="s">
        <v>1414</v>
      </c>
      <c r="S8" s="654" t="s">
        <v>1414</v>
      </c>
      <c r="T8" s="654" t="s">
        <v>1414</v>
      </c>
      <c r="U8" s="654" t="s">
        <v>1414</v>
      </c>
      <c r="V8" s="654" t="s">
        <v>1414</v>
      </c>
      <c r="W8" s="655" t="s">
        <v>1420</v>
      </c>
      <c r="X8" s="655" t="s">
        <v>1872</v>
      </c>
      <c r="Y8" s="659"/>
      <c r="Z8" s="656"/>
      <c r="AA8" s="654" t="s">
        <v>1422</v>
      </c>
      <c r="AB8" s="654" t="s">
        <v>1861</v>
      </c>
      <c r="AC8" s="658"/>
      <c r="AD8" s="62"/>
      <c r="AE8" s="63"/>
      <c r="AF8" s="62"/>
      <c r="AG8" s="62"/>
    </row>
    <row r="9" spans="1:33" s="64" customFormat="1" ht="16.5" customHeight="1" x14ac:dyDescent="0.15">
      <c r="A9" s="650"/>
      <c r="B9" s="651">
        <v>185</v>
      </c>
      <c r="C9" s="652" t="s">
        <v>61</v>
      </c>
      <c r="D9" s="653" t="s">
        <v>1421</v>
      </c>
      <c r="E9" s="654" t="s">
        <v>1414</v>
      </c>
      <c r="F9" s="654" t="s">
        <v>1414</v>
      </c>
      <c r="G9" s="654" t="s">
        <v>1414</v>
      </c>
      <c r="H9" s="654" t="s">
        <v>1414</v>
      </c>
      <c r="I9" s="654" t="s">
        <v>1414</v>
      </c>
      <c r="J9" s="654" t="s">
        <v>1414</v>
      </c>
      <c r="K9" s="654" t="s">
        <v>1414</v>
      </c>
      <c r="L9" s="654" t="s">
        <v>1414</v>
      </c>
      <c r="M9" s="654" t="s">
        <v>1414</v>
      </c>
      <c r="N9" s="654" t="s">
        <v>1414</v>
      </c>
      <c r="O9" s="654" t="s">
        <v>1414</v>
      </c>
      <c r="P9" s="654" t="s">
        <v>1414</v>
      </c>
      <c r="Q9" s="654" t="s">
        <v>1414</v>
      </c>
      <c r="R9" s="654" t="s">
        <v>1414</v>
      </c>
      <c r="S9" s="654" t="s">
        <v>1414</v>
      </c>
      <c r="T9" s="654" t="s">
        <v>1414</v>
      </c>
      <c r="U9" s="654" t="s">
        <v>1414</v>
      </c>
      <c r="V9" s="654" t="s">
        <v>1414</v>
      </c>
      <c r="W9" s="655" t="s">
        <v>1422</v>
      </c>
      <c r="X9" s="655" t="s">
        <v>1873</v>
      </c>
      <c r="Y9" s="659"/>
      <c r="Z9" s="656"/>
      <c r="AA9" s="654" t="s">
        <v>1451</v>
      </c>
      <c r="AB9" s="654" t="s">
        <v>1867</v>
      </c>
      <c r="AC9" s="658"/>
      <c r="AD9" s="62"/>
      <c r="AE9" s="63"/>
      <c r="AF9" s="62"/>
      <c r="AG9" s="62"/>
    </row>
    <row r="10" spans="1:33" s="64" customFormat="1" ht="16.5" customHeight="1" x14ac:dyDescent="0.15">
      <c r="A10" s="650"/>
      <c r="B10" s="651">
        <v>187</v>
      </c>
      <c r="C10" s="652" t="s">
        <v>62</v>
      </c>
      <c r="D10" s="653" t="s">
        <v>1423</v>
      </c>
      <c r="E10" s="654" t="s">
        <v>1414</v>
      </c>
      <c r="F10" s="654" t="s">
        <v>1414</v>
      </c>
      <c r="G10" s="654" t="s">
        <v>1414</v>
      </c>
      <c r="H10" s="654" t="s">
        <v>1414</v>
      </c>
      <c r="I10" s="654" t="s">
        <v>1414</v>
      </c>
      <c r="J10" s="654" t="s">
        <v>1414</v>
      </c>
      <c r="K10" s="654" t="s">
        <v>1414</v>
      </c>
      <c r="L10" s="654" t="s">
        <v>1414</v>
      </c>
      <c r="M10" s="654" t="s">
        <v>1414</v>
      </c>
      <c r="N10" s="654" t="s">
        <v>1414</v>
      </c>
      <c r="O10" s="654" t="s">
        <v>1414</v>
      </c>
      <c r="P10" s="654" t="s">
        <v>1414</v>
      </c>
      <c r="Q10" s="654" t="s">
        <v>1414</v>
      </c>
      <c r="R10" s="654" t="s">
        <v>1414</v>
      </c>
      <c r="S10" s="654" t="s">
        <v>1414</v>
      </c>
      <c r="T10" s="654" t="s">
        <v>1414</v>
      </c>
      <c r="U10" s="654" t="s">
        <v>1414</v>
      </c>
      <c r="V10" s="654" t="s">
        <v>1414</v>
      </c>
      <c r="W10" s="655" t="s">
        <v>1424</v>
      </c>
      <c r="X10" s="655" t="s">
        <v>1874</v>
      </c>
      <c r="Y10" s="659"/>
      <c r="Z10" s="656"/>
      <c r="AA10" s="654" t="s">
        <v>1449</v>
      </c>
      <c r="AB10" s="654" t="s">
        <v>1866</v>
      </c>
      <c r="AC10" s="658"/>
      <c r="AD10" s="62"/>
      <c r="AE10" s="63"/>
      <c r="AF10" s="62"/>
      <c r="AG10" s="62"/>
    </row>
    <row r="11" spans="1:33" s="64" customFormat="1" ht="16.5" customHeight="1" x14ac:dyDescent="0.15">
      <c r="A11" s="650"/>
      <c r="B11" s="651">
        <v>186</v>
      </c>
      <c r="C11" s="652" t="s">
        <v>65</v>
      </c>
      <c r="D11" s="653" t="s">
        <v>1425</v>
      </c>
      <c r="E11" s="654" t="s">
        <v>1414</v>
      </c>
      <c r="F11" s="654" t="s">
        <v>1414</v>
      </c>
      <c r="G11" s="654" t="s">
        <v>1414</v>
      </c>
      <c r="H11" s="654" t="s">
        <v>1414</v>
      </c>
      <c r="I11" s="654" t="s">
        <v>1414</v>
      </c>
      <c r="J11" s="654" t="s">
        <v>1414</v>
      </c>
      <c r="K11" s="654" t="s">
        <v>1414</v>
      </c>
      <c r="L11" s="654" t="s">
        <v>1414</v>
      </c>
      <c r="M11" s="654" t="s">
        <v>1414</v>
      </c>
      <c r="N11" s="654" t="s">
        <v>1414</v>
      </c>
      <c r="O11" s="654" t="s">
        <v>1414</v>
      </c>
      <c r="P11" s="654" t="s">
        <v>1414</v>
      </c>
      <c r="Q11" s="654" t="s">
        <v>1414</v>
      </c>
      <c r="R11" s="654" t="s">
        <v>1414</v>
      </c>
      <c r="S11" s="654" t="s">
        <v>1414</v>
      </c>
      <c r="T11" s="654" t="s">
        <v>1414</v>
      </c>
      <c r="U11" s="654" t="s">
        <v>1414</v>
      </c>
      <c r="V11" s="654" t="s">
        <v>1414</v>
      </c>
      <c r="W11" s="655" t="s">
        <v>1422</v>
      </c>
      <c r="X11" s="655" t="s">
        <v>1873</v>
      </c>
      <c r="Y11" s="659"/>
      <c r="Z11" s="656"/>
      <c r="AA11" s="654" t="s">
        <v>1420</v>
      </c>
      <c r="AB11" s="654" t="s">
        <v>1862</v>
      </c>
      <c r="AC11" s="658"/>
      <c r="AD11" s="62"/>
      <c r="AE11" s="63"/>
      <c r="AF11" s="62"/>
      <c r="AG11" s="62"/>
    </row>
    <row r="12" spans="1:33" s="64" customFormat="1" ht="16.5" customHeight="1" x14ac:dyDescent="0.15">
      <c r="A12" s="650"/>
      <c r="B12" s="651">
        <v>190</v>
      </c>
      <c r="C12" s="652" t="s">
        <v>66</v>
      </c>
      <c r="D12" s="653" t="s">
        <v>1426</v>
      </c>
      <c r="E12" s="654" t="s">
        <v>1414</v>
      </c>
      <c r="F12" s="654" t="s">
        <v>1414</v>
      </c>
      <c r="G12" s="654" t="s">
        <v>1414</v>
      </c>
      <c r="H12" s="654" t="s">
        <v>1414</v>
      </c>
      <c r="I12" s="654" t="s">
        <v>1414</v>
      </c>
      <c r="J12" s="654" t="s">
        <v>1414</v>
      </c>
      <c r="K12" s="654" t="s">
        <v>1414</v>
      </c>
      <c r="L12" s="654" t="s">
        <v>1414</v>
      </c>
      <c r="M12" s="654" t="s">
        <v>1414</v>
      </c>
      <c r="N12" s="654" t="s">
        <v>1414</v>
      </c>
      <c r="O12" s="654" t="s">
        <v>1414</v>
      </c>
      <c r="P12" s="654" t="s">
        <v>1414</v>
      </c>
      <c r="Q12" s="654" t="s">
        <v>1414</v>
      </c>
      <c r="R12" s="654" t="s">
        <v>1414</v>
      </c>
      <c r="S12" s="654" t="s">
        <v>1414</v>
      </c>
      <c r="T12" s="654" t="s">
        <v>1414</v>
      </c>
      <c r="U12" s="654" t="s">
        <v>1414</v>
      </c>
      <c r="V12" s="654" t="s">
        <v>1414</v>
      </c>
      <c r="W12" s="655" t="s">
        <v>1424</v>
      </c>
      <c r="X12" s="655" t="s">
        <v>1874</v>
      </c>
      <c r="Y12" s="659"/>
      <c r="Z12" s="656"/>
      <c r="AA12" s="654" t="s">
        <v>1424</v>
      </c>
      <c r="AB12" s="654" t="s">
        <v>1863</v>
      </c>
      <c r="AC12" s="658"/>
      <c r="AD12" s="62"/>
      <c r="AE12" s="63"/>
      <c r="AF12" s="62"/>
      <c r="AG12" s="62"/>
    </row>
    <row r="13" spans="1:33" s="64" customFormat="1" ht="16.5" customHeight="1" x14ac:dyDescent="0.15">
      <c r="A13" s="650"/>
      <c r="B13" s="651">
        <v>191</v>
      </c>
      <c r="C13" s="652" t="s">
        <v>410</v>
      </c>
      <c r="D13" s="653" t="s">
        <v>1427</v>
      </c>
      <c r="E13" s="654" t="s">
        <v>1414</v>
      </c>
      <c r="F13" s="654" t="s">
        <v>1414</v>
      </c>
      <c r="G13" s="654" t="s">
        <v>1414</v>
      </c>
      <c r="H13" s="654" t="s">
        <v>1414</v>
      </c>
      <c r="I13" s="654" t="s">
        <v>1414</v>
      </c>
      <c r="J13" s="654" t="s">
        <v>1414</v>
      </c>
      <c r="K13" s="654" t="s">
        <v>1414</v>
      </c>
      <c r="L13" s="654" t="s">
        <v>1414</v>
      </c>
      <c r="M13" s="654" t="s">
        <v>1414</v>
      </c>
      <c r="N13" s="654" t="s">
        <v>1889</v>
      </c>
      <c r="O13" s="654" t="s">
        <v>1414</v>
      </c>
      <c r="P13" s="654" t="s">
        <v>1414</v>
      </c>
      <c r="Q13" s="654" t="s">
        <v>1414</v>
      </c>
      <c r="R13" s="654" t="s">
        <v>1414</v>
      </c>
      <c r="S13" s="654" t="s">
        <v>1414</v>
      </c>
      <c r="T13" s="654" t="s">
        <v>1414</v>
      </c>
      <c r="U13" s="654" t="s">
        <v>1414</v>
      </c>
      <c r="V13" s="654" t="s">
        <v>1414</v>
      </c>
      <c r="W13" s="655" t="s">
        <v>1414</v>
      </c>
      <c r="X13" s="655"/>
      <c r="Y13" s="656"/>
      <c r="Z13" s="656"/>
      <c r="AA13" s="654" t="s">
        <v>1438</v>
      </c>
      <c r="AB13" s="654" t="s">
        <v>1865</v>
      </c>
      <c r="AC13" s="658"/>
      <c r="AD13" s="62"/>
      <c r="AE13" s="63"/>
      <c r="AF13" s="62"/>
      <c r="AG13" s="62"/>
    </row>
    <row r="14" spans="1:33" s="64" customFormat="1" ht="16.5" customHeight="1" x14ac:dyDescent="0.15">
      <c r="A14" s="650"/>
      <c r="B14" s="651">
        <v>192</v>
      </c>
      <c r="C14" s="652" t="s">
        <v>411</v>
      </c>
      <c r="D14" s="653" t="s">
        <v>1429</v>
      </c>
      <c r="E14" s="654" t="s">
        <v>1414</v>
      </c>
      <c r="F14" s="654" t="s">
        <v>1414</v>
      </c>
      <c r="G14" s="654" t="s">
        <v>1414</v>
      </c>
      <c r="H14" s="654" t="s">
        <v>1414</v>
      </c>
      <c r="I14" s="654" t="s">
        <v>1414</v>
      </c>
      <c r="J14" s="654" t="s">
        <v>1414</v>
      </c>
      <c r="K14" s="654" t="s">
        <v>1414</v>
      </c>
      <c r="L14" s="654" t="s">
        <v>1414</v>
      </c>
      <c r="M14" s="654" t="s">
        <v>1414</v>
      </c>
      <c r="N14" s="654" t="s">
        <v>1430</v>
      </c>
      <c r="O14" s="654" t="s">
        <v>1414</v>
      </c>
      <c r="P14" s="654" t="s">
        <v>1414</v>
      </c>
      <c r="Q14" s="654" t="s">
        <v>1414</v>
      </c>
      <c r="R14" s="654" t="s">
        <v>1414</v>
      </c>
      <c r="S14" s="654" t="s">
        <v>1414</v>
      </c>
      <c r="T14" s="654" t="s">
        <v>1414</v>
      </c>
      <c r="U14" s="654" t="s">
        <v>1414</v>
      </c>
      <c r="V14" s="654" t="s">
        <v>1414</v>
      </c>
      <c r="W14" s="655" t="s">
        <v>1414</v>
      </c>
      <c r="X14" s="655"/>
      <c r="Y14" s="656"/>
      <c r="Z14" s="656"/>
      <c r="AA14" s="654" t="s">
        <v>1436</v>
      </c>
      <c r="AB14" s="654" t="s">
        <v>1864</v>
      </c>
      <c r="AC14" s="658"/>
      <c r="AD14" s="62"/>
      <c r="AE14" s="63"/>
      <c r="AF14" s="62"/>
      <c r="AG14" s="62"/>
    </row>
    <row r="15" spans="1:33" s="64" customFormat="1" ht="16.5" customHeight="1" x14ac:dyDescent="0.15">
      <c r="A15" s="650"/>
      <c r="B15" s="651">
        <v>193</v>
      </c>
      <c r="C15" s="652" t="s">
        <v>412</v>
      </c>
      <c r="D15" s="653" t="s">
        <v>1431</v>
      </c>
      <c r="E15" s="654" t="s">
        <v>1414</v>
      </c>
      <c r="F15" s="654" t="s">
        <v>1414</v>
      </c>
      <c r="G15" s="654" t="s">
        <v>1414</v>
      </c>
      <c r="H15" s="654" t="s">
        <v>1414</v>
      </c>
      <c r="I15" s="654" t="s">
        <v>1414</v>
      </c>
      <c r="J15" s="654" t="s">
        <v>1414</v>
      </c>
      <c r="K15" s="654" t="s">
        <v>1414</v>
      </c>
      <c r="L15" s="654" t="s">
        <v>1414</v>
      </c>
      <c r="M15" s="654" t="s">
        <v>1414</v>
      </c>
      <c r="N15" s="654" t="s">
        <v>1432</v>
      </c>
      <c r="O15" s="654" t="s">
        <v>1414</v>
      </c>
      <c r="P15" s="654" t="s">
        <v>1414</v>
      </c>
      <c r="Q15" s="654" t="s">
        <v>1414</v>
      </c>
      <c r="R15" s="654" t="s">
        <v>1414</v>
      </c>
      <c r="S15" s="654" t="s">
        <v>1414</v>
      </c>
      <c r="T15" s="654" t="s">
        <v>1414</v>
      </c>
      <c r="U15" s="654" t="s">
        <v>1414</v>
      </c>
      <c r="V15" s="654" t="s">
        <v>1414</v>
      </c>
      <c r="W15" s="655" t="s">
        <v>1414</v>
      </c>
      <c r="X15" s="655"/>
      <c r="Y15" s="656"/>
      <c r="Z15" s="656"/>
      <c r="AA15" s="654" t="s">
        <v>1548</v>
      </c>
      <c r="AB15" s="660" t="s">
        <v>1868</v>
      </c>
      <c r="AC15" s="658"/>
      <c r="AD15" s="62"/>
      <c r="AE15" s="63"/>
      <c r="AF15" s="62"/>
      <c r="AG15" s="62"/>
    </row>
    <row r="16" spans="1:33" s="64" customFormat="1" ht="16.5" customHeight="1" x14ac:dyDescent="0.15">
      <c r="A16" s="650"/>
      <c r="B16" s="651">
        <v>194</v>
      </c>
      <c r="C16" s="652" t="s">
        <v>413</v>
      </c>
      <c r="D16" s="653" t="s">
        <v>1433</v>
      </c>
      <c r="E16" s="654" t="s">
        <v>1414</v>
      </c>
      <c r="F16" s="654" t="s">
        <v>1414</v>
      </c>
      <c r="G16" s="654" t="s">
        <v>1414</v>
      </c>
      <c r="H16" s="654" t="s">
        <v>1414</v>
      </c>
      <c r="I16" s="654" t="s">
        <v>1414</v>
      </c>
      <c r="J16" s="654" t="s">
        <v>1414</v>
      </c>
      <c r="K16" s="654" t="s">
        <v>1414</v>
      </c>
      <c r="L16" s="654" t="s">
        <v>1414</v>
      </c>
      <c r="M16" s="654" t="s">
        <v>1414</v>
      </c>
      <c r="N16" s="654" t="s">
        <v>1889</v>
      </c>
      <c r="O16" s="654" t="s">
        <v>1414</v>
      </c>
      <c r="P16" s="654" t="s">
        <v>1414</v>
      </c>
      <c r="Q16" s="654" t="s">
        <v>1414</v>
      </c>
      <c r="R16" s="654" t="s">
        <v>1414</v>
      </c>
      <c r="S16" s="654" t="s">
        <v>1414</v>
      </c>
      <c r="T16" s="654" t="s">
        <v>1414</v>
      </c>
      <c r="U16" s="654" t="s">
        <v>1414</v>
      </c>
      <c r="V16" s="654" t="s">
        <v>1414</v>
      </c>
      <c r="W16" s="655" t="s">
        <v>1414</v>
      </c>
      <c r="X16" s="655"/>
      <c r="Y16" s="656"/>
      <c r="Z16" s="656"/>
      <c r="AA16" s="656"/>
      <c r="AB16" s="656"/>
      <c r="AC16" s="658"/>
      <c r="AD16" s="62"/>
      <c r="AE16" s="63"/>
      <c r="AF16" s="62"/>
      <c r="AG16" s="62"/>
    </row>
    <row r="17" spans="1:33" s="64" customFormat="1" ht="16.5" customHeight="1" x14ac:dyDescent="0.15">
      <c r="A17" s="650"/>
      <c r="B17" s="651">
        <v>195</v>
      </c>
      <c r="C17" s="652" t="s">
        <v>414</v>
      </c>
      <c r="D17" s="653" t="s">
        <v>1434</v>
      </c>
      <c r="E17" s="654" t="s">
        <v>1414</v>
      </c>
      <c r="F17" s="654" t="s">
        <v>1414</v>
      </c>
      <c r="G17" s="654" t="s">
        <v>1414</v>
      </c>
      <c r="H17" s="654" t="s">
        <v>1414</v>
      </c>
      <c r="I17" s="654" t="s">
        <v>1414</v>
      </c>
      <c r="J17" s="654" t="s">
        <v>1414</v>
      </c>
      <c r="K17" s="654" t="s">
        <v>1414</v>
      </c>
      <c r="L17" s="654" t="s">
        <v>1414</v>
      </c>
      <c r="M17" s="654" t="s">
        <v>1414</v>
      </c>
      <c r="N17" s="654" t="s">
        <v>1889</v>
      </c>
      <c r="O17" s="654" t="s">
        <v>1414</v>
      </c>
      <c r="P17" s="654" t="s">
        <v>1414</v>
      </c>
      <c r="Q17" s="654" t="s">
        <v>1414</v>
      </c>
      <c r="R17" s="654" t="s">
        <v>1414</v>
      </c>
      <c r="S17" s="654" t="s">
        <v>1414</v>
      </c>
      <c r="T17" s="654" t="s">
        <v>1414</v>
      </c>
      <c r="U17" s="654" t="s">
        <v>1414</v>
      </c>
      <c r="V17" s="654" t="s">
        <v>1414</v>
      </c>
      <c r="W17" s="655" t="s">
        <v>1414</v>
      </c>
      <c r="X17" s="655"/>
      <c r="Y17" s="656"/>
      <c r="Z17" s="656"/>
      <c r="AA17" s="656"/>
      <c r="AB17" s="656"/>
      <c r="AC17" s="658"/>
      <c r="AD17" s="62"/>
      <c r="AE17" s="63"/>
      <c r="AF17" s="62"/>
      <c r="AG17" s="62"/>
    </row>
    <row r="18" spans="1:33" s="64" customFormat="1" ht="16.5" customHeight="1" x14ac:dyDescent="0.15">
      <c r="A18" s="650"/>
      <c r="B18" s="651">
        <v>199</v>
      </c>
      <c r="C18" s="652" t="s">
        <v>415</v>
      </c>
      <c r="D18" s="653" t="s">
        <v>1435</v>
      </c>
      <c r="E18" s="654" t="s">
        <v>1414</v>
      </c>
      <c r="F18" s="654" t="s">
        <v>1414</v>
      </c>
      <c r="G18" s="654" t="s">
        <v>1414</v>
      </c>
      <c r="H18" s="654" t="s">
        <v>1414</v>
      </c>
      <c r="I18" s="654" t="s">
        <v>1414</v>
      </c>
      <c r="J18" s="654" t="s">
        <v>1414</v>
      </c>
      <c r="K18" s="654" t="s">
        <v>1414</v>
      </c>
      <c r="L18" s="654" t="s">
        <v>1414</v>
      </c>
      <c r="M18" s="654" t="s">
        <v>1414</v>
      </c>
      <c r="N18" s="654" t="s">
        <v>1414</v>
      </c>
      <c r="O18" s="654" t="s">
        <v>1414</v>
      </c>
      <c r="P18" s="654" t="s">
        <v>1414</v>
      </c>
      <c r="Q18" s="654" t="s">
        <v>1414</v>
      </c>
      <c r="R18" s="654" t="s">
        <v>1414</v>
      </c>
      <c r="S18" s="654" t="s">
        <v>1414</v>
      </c>
      <c r="T18" s="654" t="s">
        <v>1414</v>
      </c>
      <c r="U18" s="654" t="s">
        <v>1414</v>
      </c>
      <c r="V18" s="654" t="s">
        <v>1414</v>
      </c>
      <c r="W18" s="655" t="s">
        <v>1436</v>
      </c>
      <c r="X18" s="655" t="s">
        <v>1875</v>
      </c>
      <c r="Y18" s="659"/>
      <c r="Z18" s="656"/>
      <c r="AA18" s="656"/>
      <c r="AB18" s="656"/>
      <c r="AC18" s="658"/>
      <c r="AD18" s="62"/>
      <c r="AE18" s="62"/>
      <c r="AF18" s="62"/>
      <c r="AG18" s="62"/>
    </row>
    <row r="19" spans="1:33" s="64" customFormat="1" ht="16.5" customHeight="1" x14ac:dyDescent="0.15">
      <c r="A19" s="650"/>
      <c r="B19" s="651">
        <v>206</v>
      </c>
      <c r="C19" s="652" t="s">
        <v>416</v>
      </c>
      <c r="D19" s="653" t="s">
        <v>1437</v>
      </c>
      <c r="E19" s="654" t="s">
        <v>1414</v>
      </c>
      <c r="F19" s="654" t="s">
        <v>1414</v>
      </c>
      <c r="G19" s="654" t="s">
        <v>1414</v>
      </c>
      <c r="H19" s="654" t="s">
        <v>1414</v>
      </c>
      <c r="I19" s="654" t="s">
        <v>1414</v>
      </c>
      <c r="J19" s="654" t="s">
        <v>1414</v>
      </c>
      <c r="K19" s="654" t="s">
        <v>1414</v>
      </c>
      <c r="L19" s="654" t="s">
        <v>1414</v>
      </c>
      <c r="M19" s="654" t="s">
        <v>1414</v>
      </c>
      <c r="N19" s="654" t="s">
        <v>1414</v>
      </c>
      <c r="O19" s="654" t="s">
        <v>1414</v>
      </c>
      <c r="P19" s="654" t="s">
        <v>1414</v>
      </c>
      <c r="Q19" s="654" t="s">
        <v>1414</v>
      </c>
      <c r="R19" s="654" t="s">
        <v>1414</v>
      </c>
      <c r="S19" s="654" t="s">
        <v>1414</v>
      </c>
      <c r="T19" s="654" t="s">
        <v>1414</v>
      </c>
      <c r="U19" s="654" t="s">
        <v>1414</v>
      </c>
      <c r="V19" s="654" t="s">
        <v>1414</v>
      </c>
      <c r="W19" s="655" t="s">
        <v>1438</v>
      </c>
      <c r="X19" s="655" t="s">
        <v>1876</v>
      </c>
      <c r="Y19" s="659"/>
      <c r="Z19" s="656"/>
      <c r="AA19" s="656"/>
      <c r="AB19" s="656"/>
      <c r="AC19" s="658"/>
      <c r="AD19" s="62"/>
      <c r="AE19" s="62"/>
      <c r="AF19" s="62"/>
      <c r="AG19" s="62"/>
    </row>
    <row r="20" spans="1:33" s="64" customFormat="1" ht="16.5" customHeight="1" x14ac:dyDescent="0.15">
      <c r="A20" s="650"/>
      <c r="B20" s="651">
        <v>212</v>
      </c>
      <c r="C20" s="652" t="s">
        <v>417</v>
      </c>
      <c r="D20" s="653" t="s">
        <v>1439</v>
      </c>
      <c r="E20" s="654" t="s">
        <v>1414</v>
      </c>
      <c r="F20" s="654" t="s">
        <v>1414</v>
      </c>
      <c r="G20" s="654" t="s">
        <v>1414</v>
      </c>
      <c r="H20" s="654" t="s">
        <v>1414</v>
      </c>
      <c r="I20" s="654" t="s">
        <v>1414</v>
      </c>
      <c r="J20" s="654" t="s">
        <v>1414</v>
      </c>
      <c r="K20" s="654" t="s">
        <v>1414</v>
      </c>
      <c r="L20" s="654" t="s">
        <v>1414</v>
      </c>
      <c r="M20" s="654" t="s">
        <v>1414</v>
      </c>
      <c r="N20" s="654" t="s">
        <v>1414</v>
      </c>
      <c r="O20" s="654" t="s">
        <v>1414</v>
      </c>
      <c r="P20" s="654" t="s">
        <v>1414</v>
      </c>
      <c r="Q20" s="654" t="s">
        <v>1414</v>
      </c>
      <c r="R20" s="654" t="s">
        <v>1414</v>
      </c>
      <c r="S20" s="654" t="s">
        <v>1414</v>
      </c>
      <c r="T20" s="654" t="s">
        <v>1414</v>
      </c>
      <c r="U20" s="654" t="s">
        <v>1414</v>
      </c>
      <c r="V20" s="654" t="s">
        <v>1414</v>
      </c>
      <c r="W20" s="655" t="s">
        <v>1883</v>
      </c>
      <c r="X20" s="655" t="s">
        <v>1880</v>
      </c>
      <c r="Y20" s="656"/>
      <c r="Z20" s="656"/>
      <c r="AA20" s="656"/>
      <c r="AB20" s="656"/>
      <c r="AC20" s="658"/>
      <c r="AD20" s="62"/>
      <c r="AE20" s="63"/>
      <c r="AF20" s="62"/>
      <c r="AG20" s="62"/>
    </row>
    <row r="21" spans="1:33" s="64" customFormat="1" ht="16.5" customHeight="1" x14ac:dyDescent="0.15">
      <c r="A21" s="650"/>
      <c r="B21" s="651">
        <v>203</v>
      </c>
      <c r="C21" s="652" t="s">
        <v>418</v>
      </c>
      <c r="D21" s="653" t="s">
        <v>1440</v>
      </c>
      <c r="E21" s="654" t="s">
        <v>1414</v>
      </c>
      <c r="F21" s="654" t="s">
        <v>1414</v>
      </c>
      <c r="G21" s="654" t="s">
        <v>1414</v>
      </c>
      <c r="H21" s="654" t="s">
        <v>1414</v>
      </c>
      <c r="I21" s="654" t="s">
        <v>1414</v>
      </c>
      <c r="J21" s="654" t="s">
        <v>1414</v>
      </c>
      <c r="K21" s="654" t="s">
        <v>1414</v>
      </c>
      <c r="L21" s="654" t="s">
        <v>1414</v>
      </c>
      <c r="M21" s="654" t="s">
        <v>1414</v>
      </c>
      <c r="N21" s="654" t="s">
        <v>1414</v>
      </c>
      <c r="O21" s="654" t="s">
        <v>1414</v>
      </c>
      <c r="P21" s="654" t="s">
        <v>1414</v>
      </c>
      <c r="Q21" s="654" t="s">
        <v>1414</v>
      </c>
      <c r="R21" s="654" t="s">
        <v>1414</v>
      </c>
      <c r="S21" s="654" t="s">
        <v>1414</v>
      </c>
      <c r="T21" s="654" t="s">
        <v>1414</v>
      </c>
      <c r="U21" s="654" t="s">
        <v>1414</v>
      </c>
      <c r="V21" s="654" t="s">
        <v>1414</v>
      </c>
      <c r="W21" s="655" t="s">
        <v>1441</v>
      </c>
      <c r="X21" s="655" t="s">
        <v>1882</v>
      </c>
      <c r="Y21" s="659"/>
      <c r="Z21" s="656"/>
      <c r="AA21" s="656"/>
      <c r="AB21" s="656"/>
      <c r="AC21" s="658"/>
      <c r="AD21" s="62"/>
      <c r="AE21" s="62"/>
      <c r="AF21" s="62"/>
      <c r="AG21" s="62"/>
    </row>
    <row r="22" spans="1:33" s="64" customFormat="1" ht="16.5" customHeight="1" x14ac:dyDescent="0.15">
      <c r="A22" s="650"/>
      <c r="B22" s="651">
        <v>208</v>
      </c>
      <c r="C22" s="652" t="s">
        <v>419</v>
      </c>
      <c r="D22" s="653" t="s">
        <v>1442</v>
      </c>
      <c r="E22" s="654" t="s">
        <v>1414</v>
      </c>
      <c r="F22" s="654" t="s">
        <v>1414</v>
      </c>
      <c r="G22" s="654" t="s">
        <v>1414</v>
      </c>
      <c r="H22" s="654" t="s">
        <v>1414</v>
      </c>
      <c r="I22" s="654" t="s">
        <v>1414</v>
      </c>
      <c r="J22" s="654" t="s">
        <v>1414</v>
      </c>
      <c r="K22" s="654" t="s">
        <v>1414</v>
      </c>
      <c r="L22" s="654" t="s">
        <v>1414</v>
      </c>
      <c r="M22" s="654" t="s">
        <v>1414</v>
      </c>
      <c r="N22" s="654" t="s">
        <v>1414</v>
      </c>
      <c r="O22" s="654" t="s">
        <v>1414</v>
      </c>
      <c r="P22" s="654" t="s">
        <v>1414</v>
      </c>
      <c r="Q22" s="654" t="s">
        <v>1414</v>
      </c>
      <c r="R22" s="654" t="s">
        <v>1414</v>
      </c>
      <c r="S22" s="654" t="s">
        <v>1414</v>
      </c>
      <c r="T22" s="654" t="s">
        <v>1414</v>
      </c>
      <c r="U22" s="654" t="s">
        <v>1414</v>
      </c>
      <c r="V22" s="654" t="s">
        <v>1414</v>
      </c>
      <c r="W22" s="655" t="s">
        <v>1443</v>
      </c>
      <c r="X22" s="655" t="s">
        <v>1872</v>
      </c>
      <c r="Y22" s="659"/>
      <c r="Z22" s="656"/>
      <c r="AA22" s="656"/>
      <c r="AB22" s="656"/>
      <c r="AC22" s="658"/>
      <c r="AD22" s="62"/>
      <c r="AE22" s="62"/>
      <c r="AF22" s="62"/>
      <c r="AG22" s="62"/>
    </row>
    <row r="23" spans="1:33" s="64" customFormat="1" ht="16.5" customHeight="1" x14ac:dyDescent="0.15">
      <c r="A23" s="650"/>
      <c r="B23" s="651">
        <v>214</v>
      </c>
      <c r="C23" s="652" t="s">
        <v>420</v>
      </c>
      <c r="D23" s="653" t="s">
        <v>1444</v>
      </c>
      <c r="E23" s="654" t="s">
        <v>1414</v>
      </c>
      <c r="F23" s="654" t="s">
        <v>1414</v>
      </c>
      <c r="G23" s="654" t="s">
        <v>1414</v>
      </c>
      <c r="H23" s="654" t="s">
        <v>1414</v>
      </c>
      <c r="I23" s="654" t="s">
        <v>1414</v>
      </c>
      <c r="J23" s="654" t="s">
        <v>1414</v>
      </c>
      <c r="K23" s="654" t="s">
        <v>1414</v>
      </c>
      <c r="L23" s="654" t="s">
        <v>1414</v>
      </c>
      <c r="M23" s="654" t="s">
        <v>1414</v>
      </c>
      <c r="N23" s="654" t="s">
        <v>1414</v>
      </c>
      <c r="O23" s="654" t="s">
        <v>1414</v>
      </c>
      <c r="P23" s="654" t="s">
        <v>1414</v>
      </c>
      <c r="Q23" s="654" t="s">
        <v>1414</v>
      </c>
      <c r="R23" s="654" t="s">
        <v>1414</v>
      </c>
      <c r="S23" s="654" t="s">
        <v>1414</v>
      </c>
      <c r="T23" s="654" t="s">
        <v>1414</v>
      </c>
      <c r="U23" s="654" t="s">
        <v>1414</v>
      </c>
      <c r="V23" s="654" t="s">
        <v>1414</v>
      </c>
      <c r="W23" s="655" t="s">
        <v>1883</v>
      </c>
      <c r="X23" s="655" t="s">
        <v>1880</v>
      </c>
      <c r="Y23" s="656"/>
      <c r="Z23" s="656"/>
      <c r="AA23" s="656"/>
      <c r="AB23" s="656"/>
      <c r="AC23" s="658"/>
      <c r="AD23" s="62"/>
      <c r="AE23" s="63"/>
      <c r="AF23" s="62"/>
      <c r="AG23" s="62"/>
    </row>
    <row r="24" spans="1:33" s="64" customFormat="1" ht="16.5" customHeight="1" x14ac:dyDescent="0.15">
      <c r="A24" s="650"/>
      <c r="B24" s="651">
        <v>198</v>
      </c>
      <c r="C24" s="661" t="s">
        <v>421</v>
      </c>
      <c r="D24" s="653" t="s">
        <v>1445</v>
      </c>
      <c r="E24" s="654" t="s">
        <v>1414</v>
      </c>
      <c r="F24" s="654" t="s">
        <v>1414</v>
      </c>
      <c r="G24" s="654" t="s">
        <v>1414</v>
      </c>
      <c r="H24" s="654" t="s">
        <v>1414</v>
      </c>
      <c r="I24" s="654" t="s">
        <v>1414</v>
      </c>
      <c r="J24" s="654" t="s">
        <v>1414</v>
      </c>
      <c r="K24" s="654" t="s">
        <v>1414</v>
      </c>
      <c r="L24" s="654" t="s">
        <v>1414</v>
      </c>
      <c r="M24" s="654" t="s">
        <v>1414</v>
      </c>
      <c r="N24" s="654" t="s">
        <v>1414</v>
      </c>
      <c r="O24" s="654" t="s">
        <v>1414</v>
      </c>
      <c r="P24" s="654" t="s">
        <v>1414</v>
      </c>
      <c r="Q24" s="654" t="s">
        <v>1414</v>
      </c>
      <c r="R24" s="654" t="s">
        <v>1414</v>
      </c>
      <c r="S24" s="654" t="s">
        <v>1414</v>
      </c>
      <c r="T24" s="654" t="s">
        <v>1414</v>
      </c>
      <c r="U24" s="654" t="s">
        <v>1414</v>
      </c>
      <c r="V24" s="654" t="s">
        <v>1414</v>
      </c>
      <c r="W24" s="655" t="s">
        <v>1436</v>
      </c>
      <c r="X24" s="655" t="s">
        <v>1875</v>
      </c>
      <c r="Y24" s="659"/>
      <c r="Z24" s="656"/>
      <c r="AA24" s="656"/>
      <c r="AB24" s="656"/>
      <c r="AC24" s="658"/>
      <c r="AD24" s="62"/>
      <c r="AE24" s="62"/>
      <c r="AF24" s="62"/>
      <c r="AG24" s="62"/>
    </row>
    <row r="25" spans="1:33" s="64" customFormat="1" ht="16.5" customHeight="1" x14ac:dyDescent="0.15">
      <c r="A25" s="650"/>
      <c r="B25" s="651">
        <v>202</v>
      </c>
      <c r="C25" s="661" t="s">
        <v>422</v>
      </c>
      <c r="D25" s="653" t="s">
        <v>1446</v>
      </c>
      <c r="E25" s="654" t="s">
        <v>1414</v>
      </c>
      <c r="F25" s="654" t="s">
        <v>1414</v>
      </c>
      <c r="G25" s="654" t="s">
        <v>1414</v>
      </c>
      <c r="H25" s="654" t="s">
        <v>1414</v>
      </c>
      <c r="I25" s="654" t="s">
        <v>1414</v>
      </c>
      <c r="J25" s="654" t="s">
        <v>1414</v>
      </c>
      <c r="K25" s="654" t="s">
        <v>1414</v>
      </c>
      <c r="L25" s="654" t="s">
        <v>1414</v>
      </c>
      <c r="M25" s="654" t="s">
        <v>1414</v>
      </c>
      <c r="N25" s="654" t="s">
        <v>1414</v>
      </c>
      <c r="O25" s="654" t="s">
        <v>1414</v>
      </c>
      <c r="P25" s="654" t="s">
        <v>1414</v>
      </c>
      <c r="Q25" s="654" t="s">
        <v>1414</v>
      </c>
      <c r="R25" s="654" t="s">
        <v>1414</v>
      </c>
      <c r="S25" s="654" t="s">
        <v>1414</v>
      </c>
      <c r="T25" s="654" t="s">
        <v>1414</v>
      </c>
      <c r="U25" s="654" t="s">
        <v>1414</v>
      </c>
      <c r="V25" s="654" t="s">
        <v>1414</v>
      </c>
      <c r="W25" s="655" t="s">
        <v>1441</v>
      </c>
      <c r="X25" s="655" t="s">
        <v>1874</v>
      </c>
      <c r="Y25" s="659"/>
      <c r="Z25" s="656"/>
      <c r="AA25" s="656"/>
      <c r="AB25" s="656"/>
      <c r="AC25" s="658"/>
      <c r="AD25" s="62"/>
      <c r="AE25" s="62"/>
      <c r="AF25" s="62"/>
      <c r="AG25" s="62"/>
    </row>
    <row r="26" spans="1:33" s="64" customFormat="1" ht="16.5" customHeight="1" x14ac:dyDescent="0.15">
      <c r="A26" s="650"/>
      <c r="B26" s="651">
        <v>196</v>
      </c>
      <c r="C26" s="652" t="s">
        <v>423</v>
      </c>
      <c r="D26" s="653" t="s">
        <v>1447</v>
      </c>
      <c r="E26" s="654" t="s">
        <v>1414</v>
      </c>
      <c r="F26" s="654" t="s">
        <v>1414</v>
      </c>
      <c r="G26" s="654" t="s">
        <v>1414</v>
      </c>
      <c r="H26" s="654" t="s">
        <v>1414</v>
      </c>
      <c r="I26" s="654" t="s">
        <v>1414</v>
      </c>
      <c r="J26" s="654" t="s">
        <v>1414</v>
      </c>
      <c r="K26" s="654" t="s">
        <v>1414</v>
      </c>
      <c r="L26" s="654" t="s">
        <v>1414</v>
      </c>
      <c r="M26" s="654" t="s">
        <v>1414</v>
      </c>
      <c r="N26" s="654" t="s">
        <v>1414</v>
      </c>
      <c r="O26" s="654" t="s">
        <v>1414</v>
      </c>
      <c r="P26" s="654" t="s">
        <v>1414</v>
      </c>
      <c r="Q26" s="654" t="s">
        <v>1414</v>
      </c>
      <c r="R26" s="654" t="s">
        <v>1414</v>
      </c>
      <c r="S26" s="654" t="s">
        <v>1414</v>
      </c>
      <c r="T26" s="654" t="s">
        <v>1414</v>
      </c>
      <c r="U26" s="654" t="s">
        <v>1414</v>
      </c>
      <c r="V26" s="654" t="s">
        <v>1414</v>
      </c>
      <c r="W26" s="655" t="s">
        <v>1883</v>
      </c>
      <c r="X26" s="655" t="s">
        <v>1880</v>
      </c>
      <c r="Y26" s="656"/>
      <c r="Z26" s="656"/>
      <c r="AA26" s="657"/>
      <c r="AB26" s="657"/>
      <c r="AC26" s="658"/>
      <c r="AD26" s="62"/>
      <c r="AE26" s="63"/>
      <c r="AF26" s="62"/>
      <c r="AG26" s="62"/>
    </row>
    <row r="27" spans="1:33" s="64" customFormat="1" ht="16.5" customHeight="1" x14ac:dyDescent="0.15">
      <c r="A27" s="650"/>
      <c r="B27" s="651">
        <v>200</v>
      </c>
      <c r="C27" s="652" t="s">
        <v>424</v>
      </c>
      <c r="D27" s="653" t="s">
        <v>1448</v>
      </c>
      <c r="E27" s="654" t="s">
        <v>1414</v>
      </c>
      <c r="F27" s="654" t="s">
        <v>1414</v>
      </c>
      <c r="G27" s="654" t="s">
        <v>1414</v>
      </c>
      <c r="H27" s="654" t="s">
        <v>1414</v>
      </c>
      <c r="I27" s="654" t="s">
        <v>1414</v>
      </c>
      <c r="J27" s="654" t="s">
        <v>1414</v>
      </c>
      <c r="K27" s="654" t="s">
        <v>1414</v>
      </c>
      <c r="L27" s="654" t="s">
        <v>1414</v>
      </c>
      <c r="M27" s="654" t="s">
        <v>1414</v>
      </c>
      <c r="N27" s="654" t="s">
        <v>1414</v>
      </c>
      <c r="O27" s="654" t="s">
        <v>1414</v>
      </c>
      <c r="P27" s="654" t="s">
        <v>1414</v>
      </c>
      <c r="Q27" s="654" t="s">
        <v>1414</v>
      </c>
      <c r="R27" s="654" t="s">
        <v>1414</v>
      </c>
      <c r="S27" s="654" t="s">
        <v>1414</v>
      </c>
      <c r="T27" s="654" t="s">
        <v>1414</v>
      </c>
      <c r="U27" s="654" t="s">
        <v>1414</v>
      </c>
      <c r="V27" s="654" t="s">
        <v>1414</v>
      </c>
      <c r="W27" s="655" t="s">
        <v>1449</v>
      </c>
      <c r="X27" s="655" t="s">
        <v>1877</v>
      </c>
      <c r="Y27" s="659"/>
      <c r="Z27" s="656"/>
      <c r="AA27" s="656"/>
      <c r="AB27" s="656"/>
      <c r="AC27" s="658"/>
      <c r="AD27" s="62"/>
      <c r="AE27" s="62"/>
      <c r="AF27" s="62"/>
      <c r="AG27" s="62"/>
    </row>
    <row r="28" spans="1:33" s="64" customFormat="1" ht="16.5" customHeight="1" x14ac:dyDescent="0.15">
      <c r="A28" s="650"/>
      <c r="B28" s="651">
        <v>207</v>
      </c>
      <c r="C28" s="652" t="s">
        <v>425</v>
      </c>
      <c r="D28" s="653" t="s">
        <v>1450</v>
      </c>
      <c r="E28" s="654" t="s">
        <v>1414</v>
      </c>
      <c r="F28" s="654" t="s">
        <v>1414</v>
      </c>
      <c r="G28" s="654" t="s">
        <v>1414</v>
      </c>
      <c r="H28" s="654" t="s">
        <v>1414</v>
      </c>
      <c r="I28" s="654" t="s">
        <v>1414</v>
      </c>
      <c r="J28" s="654" t="s">
        <v>1414</v>
      </c>
      <c r="K28" s="654" t="s">
        <v>1414</v>
      </c>
      <c r="L28" s="654" t="s">
        <v>1414</v>
      </c>
      <c r="M28" s="654" t="s">
        <v>1414</v>
      </c>
      <c r="N28" s="654" t="s">
        <v>1414</v>
      </c>
      <c r="O28" s="654" t="s">
        <v>1414</v>
      </c>
      <c r="P28" s="654" t="s">
        <v>1414</v>
      </c>
      <c r="Q28" s="654" t="s">
        <v>1414</v>
      </c>
      <c r="R28" s="654" t="s">
        <v>1414</v>
      </c>
      <c r="S28" s="654" t="s">
        <v>1414</v>
      </c>
      <c r="T28" s="654" t="s">
        <v>1414</v>
      </c>
      <c r="U28" s="654" t="s">
        <v>1414</v>
      </c>
      <c r="V28" s="654" t="s">
        <v>1414</v>
      </c>
      <c r="W28" s="655" t="s">
        <v>1451</v>
      </c>
      <c r="X28" s="655" t="s">
        <v>1878</v>
      </c>
      <c r="Y28" s="659"/>
      <c r="Z28" s="656"/>
      <c r="AA28" s="656"/>
      <c r="AB28" s="656"/>
      <c r="AC28" s="658"/>
      <c r="AD28" s="62"/>
      <c r="AE28" s="62"/>
      <c r="AF28" s="62"/>
      <c r="AG28" s="62"/>
    </row>
    <row r="29" spans="1:33" s="64" customFormat="1" ht="16.5" customHeight="1" x14ac:dyDescent="0.15">
      <c r="A29" s="650"/>
      <c r="B29" s="651">
        <v>210</v>
      </c>
      <c r="C29" s="652" t="s">
        <v>426</v>
      </c>
      <c r="D29" s="653" t="s">
        <v>1452</v>
      </c>
      <c r="E29" s="654" t="s">
        <v>1414</v>
      </c>
      <c r="F29" s="654" t="s">
        <v>1414</v>
      </c>
      <c r="G29" s="654" t="s">
        <v>1414</v>
      </c>
      <c r="H29" s="654" t="s">
        <v>1414</v>
      </c>
      <c r="I29" s="654" t="s">
        <v>1414</v>
      </c>
      <c r="J29" s="654" t="s">
        <v>1414</v>
      </c>
      <c r="K29" s="654" t="s">
        <v>1414</v>
      </c>
      <c r="L29" s="654" t="s">
        <v>1414</v>
      </c>
      <c r="M29" s="654" t="s">
        <v>1414</v>
      </c>
      <c r="N29" s="654" t="s">
        <v>1414</v>
      </c>
      <c r="O29" s="654" t="s">
        <v>1414</v>
      </c>
      <c r="P29" s="654" t="s">
        <v>1414</v>
      </c>
      <c r="Q29" s="654" t="s">
        <v>1414</v>
      </c>
      <c r="R29" s="654" t="s">
        <v>1414</v>
      </c>
      <c r="S29" s="654" t="s">
        <v>1414</v>
      </c>
      <c r="T29" s="654" t="s">
        <v>1414</v>
      </c>
      <c r="U29" s="654" t="s">
        <v>1414</v>
      </c>
      <c r="V29" s="654" t="s">
        <v>1414</v>
      </c>
      <c r="W29" s="655" t="s">
        <v>1883</v>
      </c>
      <c r="X29" s="655" t="s">
        <v>1880</v>
      </c>
      <c r="Y29" s="656"/>
      <c r="Z29" s="656"/>
      <c r="AA29" s="657"/>
      <c r="AB29" s="657"/>
      <c r="AC29" s="658"/>
      <c r="AD29" s="62"/>
      <c r="AE29" s="63"/>
      <c r="AF29" s="62"/>
      <c r="AG29" s="62"/>
    </row>
    <row r="30" spans="1:33" s="64" customFormat="1" ht="16.5" customHeight="1" x14ac:dyDescent="0.15">
      <c r="A30" s="650"/>
      <c r="B30" s="651">
        <v>213</v>
      </c>
      <c r="C30" s="652" t="s">
        <v>427</v>
      </c>
      <c r="D30" s="653" t="s">
        <v>1453</v>
      </c>
      <c r="E30" s="654" t="s">
        <v>1414</v>
      </c>
      <c r="F30" s="654" t="s">
        <v>1414</v>
      </c>
      <c r="G30" s="654" t="s">
        <v>1414</v>
      </c>
      <c r="H30" s="654" t="s">
        <v>1414</v>
      </c>
      <c r="I30" s="654" t="s">
        <v>1414</v>
      </c>
      <c r="J30" s="654" t="s">
        <v>1414</v>
      </c>
      <c r="K30" s="654" t="s">
        <v>1414</v>
      </c>
      <c r="L30" s="654" t="s">
        <v>1414</v>
      </c>
      <c r="M30" s="654" t="s">
        <v>1414</v>
      </c>
      <c r="N30" s="654" t="s">
        <v>1414</v>
      </c>
      <c r="O30" s="654" t="s">
        <v>1414</v>
      </c>
      <c r="P30" s="654" t="s">
        <v>1414</v>
      </c>
      <c r="Q30" s="654" t="s">
        <v>1414</v>
      </c>
      <c r="R30" s="654" t="s">
        <v>1414</v>
      </c>
      <c r="S30" s="654" t="s">
        <v>1414</v>
      </c>
      <c r="T30" s="654" t="s">
        <v>1414</v>
      </c>
      <c r="U30" s="654" t="s">
        <v>1414</v>
      </c>
      <c r="V30" s="654" t="s">
        <v>1414</v>
      </c>
      <c r="W30" s="655" t="s">
        <v>1883</v>
      </c>
      <c r="X30" s="655" t="s">
        <v>1880</v>
      </c>
      <c r="Y30" s="656"/>
      <c r="Z30" s="656"/>
      <c r="AA30" s="656"/>
      <c r="AB30" s="656"/>
      <c r="AC30" s="658"/>
      <c r="AD30" s="62"/>
      <c r="AE30" s="63"/>
      <c r="AF30" s="62"/>
      <c r="AG30" s="62"/>
    </row>
    <row r="31" spans="1:33" s="64" customFormat="1" ht="16.5" customHeight="1" x14ac:dyDescent="0.15">
      <c r="A31" s="650"/>
      <c r="B31" s="651">
        <v>197</v>
      </c>
      <c r="C31" s="652" t="s">
        <v>428</v>
      </c>
      <c r="D31" s="653" t="s">
        <v>1454</v>
      </c>
      <c r="E31" s="654" t="s">
        <v>1414</v>
      </c>
      <c r="F31" s="654" t="s">
        <v>1414</v>
      </c>
      <c r="G31" s="654" t="s">
        <v>1414</v>
      </c>
      <c r="H31" s="654" t="s">
        <v>1414</v>
      </c>
      <c r="I31" s="654" t="s">
        <v>1414</v>
      </c>
      <c r="J31" s="654" t="s">
        <v>1414</v>
      </c>
      <c r="K31" s="654" t="s">
        <v>1414</v>
      </c>
      <c r="L31" s="654" t="s">
        <v>1414</v>
      </c>
      <c r="M31" s="654" t="s">
        <v>1414</v>
      </c>
      <c r="N31" s="654" t="s">
        <v>1414</v>
      </c>
      <c r="O31" s="654" t="s">
        <v>1414</v>
      </c>
      <c r="P31" s="654" t="s">
        <v>1414</v>
      </c>
      <c r="Q31" s="654" t="s">
        <v>1414</v>
      </c>
      <c r="R31" s="654" t="s">
        <v>1414</v>
      </c>
      <c r="S31" s="654" t="s">
        <v>1414</v>
      </c>
      <c r="T31" s="654" t="s">
        <v>1414</v>
      </c>
      <c r="U31" s="654" t="s">
        <v>1414</v>
      </c>
      <c r="V31" s="654" t="s">
        <v>1414</v>
      </c>
      <c r="W31" s="655" t="s">
        <v>1883</v>
      </c>
      <c r="X31" s="655" t="s">
        <v>1880</v>
      </c>
      <c r="Y31" s="656"/>
      <c r="Z31" s="656"/>
      <c r="AA31" s="656"/>
      <c r="AB31" s="656"/>
      <c r="AC31" s="658"/>
      <c r="AD31" s="62"/>
      <c r="AE31" s="63"/>
      <c r="AF31" s="62"/>
      <c r="AG31" s="62"/>
    </row>
    <row r="32" spans="1:33" s="64" customFormat="1" ht="16.5" customHeight="1" x14ac:dyDescent="0.15">
      <c r="A32" s="650"/>
      <c r="B32" s="651">
        <v>205</v>
      </c>
      <c r="C32" s="652" t="s">
        <v>429</v>
      </c>
      <c r="D32" s="653" t="s">
        <v>1455</v>
      </c>
      <c r="E32" s="654" t="s">
        <v>1414</v>
      </c>
      <c r="F32" s="654" t="s">
        <v>1414</v>
      </c>
      <c r="G32" s="654" t="s">
        <v>1414</v>
      </c>
      <c r="H32" s="654" t="s">
        <v>1414</v>
      </c>
      <c r="I32" s="654" t="s">
        <v>1414</v>
      </c>
      <c r="J32" s="654" t="s">
        <v>1414</v>
      </c>
      <c r="K32" s="654" t="s">
        <v>1414</v>
      </c>
      <c r="L32" s="654" t="s">
        <v>1414</v>
      </c>
      <c r="M32" s="654" t="s">
        <v>1414</v>
      </c>
      <c r="N32" s="654" t="s">
        <v>1414</v>
      </c>
      <c r="O32" s="654" t="s">
        <v>1414</v>
      </c>
      <c r="P32" s="654" t="s">
        <v>1414</v>
      </c>
      <c r="Q32" s="654" t="s">
        <v>1414</v>
      </c>
      <c r="R32" s="654" t="s">
        <v>1414</v>
      </c>
      <c r="S32" s="654" t="s">
        <v>1414</v>
      </c>
      <c r="T32" s="654" t="s">
        <v>1414</v>
      </c>
      <c r="U32" s="654" t="s">
        <v>1414</v>
      </c>
      <c r="V32" s="654" t="s">
        <v>1414</v>
      </c>
      <c r="W32" s="655" t="s">
        <v>1456</v>
      </c>
      <c r="X32" s="655" t="s">
        <v>1873</v>
      </c>
      <c r="Y32" s="659"/>
      <c r="Z32" s="656"/>
      <c r="AA32" s="657"/>
      <c r="AB32" s="657"/>
      <c r="AC32" s="658"/>
      <c r="AD32" s="62"/>
      <c r="AE32" s="62"/>
      <c r="AF32" s="62"/>
      <c r="AG32" s="62"/>
    </row>
    <row r="33" spans="1:33" s="64" customFormat="1" ht="16.5" customHeight="1" x14ac:dyDescent="0.15">
      <c r="A33" s="650"/>
      <c r="B33" s="651">
        <v>209</v>
      </c>
      <c r="C33" s="652" t="s">
        <v>430</v>
      </c>
      <c r="D33" s="653" t="s">
        <v>1457</v>
      </c>
      <c r="E33" s="654" t="s">
        <v>1414</v>
      </c>
      <c r="F33" s="654" t="s">
        <v>1414</v>
      </c>
      <c r="G33" s="654" t="s">
        <v>1414</v>
      </c>
      <c r="H33" s="654" t="s">
        <v>1414</v>
      </c>
      <c r="I33" s="654" t="s">
        <v>1414</v>
      </c>
      <c r="J33" s="654" t="s">
        <v>1414</v>
      </c>
      <c r="K33" s="654" t="s">
        <v>1414</v>
      </c>
      <c r="L33" s="654" t="s">
        <v>1414</v>
      </c>
      <c r="M33" s="654" t="s">
        <v>1414</v>
      </c>
      <c r="N33" s="654" t="s">
        <v>1414</v>
      </c>
      <c r="O33" s="654" t="s">
        <v>1414</v>
      </c>
      <c r="P33" s="654" t="s">
        <v>1414</v>
      </c>
      <c r="Q33" s="654" t="s">
        <v>1414</v>
      </c>
      <c r="R33" s="654" t="s">
        <v>1414</v>
      </c>
      <c r="S33" s="654" t="s">
        <v>1414</v>
      </c>
      <c r="T33" s="654" t="s">
        <v>1414</v>
      </c>
      <c r="U33" s="654" t="s">
        <v>1414</v>
      </c>
      <c r="V33" s="654" t="s">
        <v>1414</v>
      </c>
      <c r="W33" s="655" t="s">
        <v>1458</v>
      </c>
      <c r="X33" s="655" t="s">
        <v>1871</v>
      </c>
      <c r="Y33" s="659"/>
      <c r="Z33" s="656"/>
      <c r="AA33" s="657"/>
      <c r="AB33" s="657"/>
      <c r="AC33" s="658"/>
      <c r="AD33" s="62"/>
      <c r="AE33" s="62"/>
      <c r="AF33" s="62"/>
      <c r="AG33" s="62"/>
    </row>
    <row r="34" spans="1:33" s="64" customFormat="1" ht="16.5" customHeight="1" x14ac:dyDescent="0.15">
      <c r="A34" s="650"/>
      <c r="B34" s="651">
        <v>211</v>
      </c>
      <c r="C34" s="652" t="s">
        <v>431</v>
      </c>
      <c r="D34" s="653" t="s">
        <v>1459</v>
      </c>
      <c r="E34" s="654" t="s">
        <v>1414</v>
      </c>
      <c r="F34" s="654" t="s">
        <v>1414</v>
      </c>
      <c r="G34" s="654" t="s">
        <v>1414</v>
      </c>
      <c r="H34" s="654" t="s">
        <v>1414</v>
      </c>
      <c r="I34" s="654" t="s">
        <v>1414</v>
      </c>
      <c r="J34" s="654" t="s">
        <v>1414</v>
      </c>
      <c r="K34" s="654" t="s">
        <v>1414</v>
      </c>
      <c r="L34" s="654" t="s">
        <v>1414</v>
      </c>
      <c r="M34" s="654" t="s">
        <v>1414</v>
      </c>
      <c r="N34" s="654" t="s">
        <v>1414</v>
      </c>
      <c r="O34" s="654" t="s">
        <v>1414</v>
      </c>
      <c r="P34" s="654" t="s">
        <v>1414</v>
      </c>
      <c r="Q34" s="654" t="s">
        <v>1414</v>
      </c>
      <c r="R34" s="654" t="s">
        <v>1414</v>
      </c>
      <c r="S34" s="654" t="s">
        <v>1414</v>
      </c>
      <c r="T34" s="654" t="s">
        <v>1414</v>
      </c>
      <c r="U34" s="654" t="s">
        <v>1414</v>
      </c>
      <c r="V34" s="654" t="s">
        <v>1414</v>
      </c>
      <c r="W34" s="655" t="s">
        <v>1883</v>
      </c>
      <c r="X34" s="655" t="s">
        <v>1880</v>
      </c>
      <c r="Y34" s="656"/>
      <c r="Z34" s="656"/>
      <c r="AA34" s="657"/>
      <c r="AB34" s="657"/>
      <c r="AC34" s="658"/>
      <c r="AD34" s="62"/>
      <c r="AE34" s="63"/>
      <c r="AF34" s="62"/>
      <c r="AG34" s="62"/>
    </row>
    <row r="35" spans="1:33" s="64" customFormat="1" ht="16.5" customHeight="1" x14ac:dyDescent="0.15">
      <c r="A35" s="650"/>
      <c r="B35" s="651">
        <v>215</v>
      </c>
      <c r="C35" s="652" t="s">
        <v>432</v>
      </c>
      <c r="D35" s="653" t="s">
        <v>1460</v>
      </c>
      <c r="E35" s="654" t="s">
        <v>1414</v>
      </c>
      <c r="F35" s="654" t="s">
        <v>1414</v>
      </c>
      <c r="G35" s="654" t="s">
        <v>1414</v>
      </c>
      <c r="H35" s="654" t="s">
        <v>1414</v>
      </c>
      <c r="I35" s="654" t="s">
        <v>1414</v>
      </c>
      <c r="J35" s="654" t="s">
        <v>1414</v>
      </c>
      <c r="K35" s="654" t="s">
        <v>1414</v>
      </c>
      <c r="L35" s="654" t="s">
        <v>1414</v>
      </c>
      <c r="M35" s="654" t="s">
        <v>1414</v>
      </c>
      <c r="N35" s="654" t="s">
        <v>1414</v>
      </c>
      <c r="O35" s="654" t="s">
        <v>1414</v>
      </c>
      <c r="P35" s="654" t="s">
        <v>1414</v>
      </c>
      <c r="Q35" s="654" t="s">
        <v>1414</v>
      </c>
      <c r="R35" s="654" t="s">
        <v>1414</v>
      </c>
      <c r="S35" s="654" t="s">
        <v>1414</v>
      </c>
      <c r="T35" s="654" t="s">
        <v>1414</v>
      </c>
      <c r="U35" s="654" t="s">
        <v>1414</v>
      </c>
      <c r="V35" s="654" t="s">
        <v>1414</v>
      </c>
      <c r="W35" s="655" t="s">
        <v>1883</v>
      </c>
      <c r="X35" s="655" t="s">
        <v>1880</v>
      </c>
      <c r="Y35" s="656"/>
      <c r="Z35" s="656"/>
      <c r="AA35" s="657"/>
      <c r="AB35" s="657"/>
      <c r="AC35" s="658"/>
      <c r="AD35" s="62"/>
      <c r="AE35" s="63"/>
      <c r="AF35" s="62"/>
      <c r="AG35" s="62"/>
    </row>
    <row r="36" spans="1:33" s="64" customFormat="1" ht="16.5" customHeight="1" x14ac:dyDescent="0.15">
      <c r="A36" s="650"/>
      <c r="B36" s="651">
        <v>201</v>
      </c>
      <c r="C36" s="652" t="s">
        <v>433</v>
      </c>
      <c r="D36" s="653" t="s">
        <v>1461</v>
      </c>
      <c r="E36" s="654" t="s">
        <v>1414</v>
      </c>
      <c r="F36" s="654" t="s">
        <v>1414</v>
      </c>
      <c r="G36" s="654" t="s">
        <v>1414</v>
      </c>
      <c r="H36" s="654" t="s">
        <v>1414</v>
      </c>
      <c r="I36" s="654" t="s">
        <v>1414</v>
      </c>
      <c r="J36" s="654" t="s">
        <v>1414</v>
      </c>
      <c r="K36" s="654" t="s">
        <v>1414</v>
      </c>
      <c r="L36" s="654" t="s">
        <v>1414</v>
      </c>
      <c r="M36" s="654" t="s">
        <v>1414</v>
      </c>
      <c r="N36" s="654" t="s">
        <v>1414</v>
      </c>
      <c r="O36" s="654" t="s">
        <v>1414</v>
      </c>
      <c r="P36" s="654" t="s">
        <v>1414</v>
      </c>
      <c r="Q36" s="654" t="s">
        <v>1414</v>
      </c>
      <c r="R36" s="654" t="s">
        <v>1414</v>
      </c>
      <c r="S36" s="654" t="s">
        <v>1414</v>
      </c>
      <c r="T36" s="654" t="s">
        <v>1414</v>
      </c>
      <c r="U36" s="654" t="s">
        <v>1414</v>
      </c>
      <c r="V36" s="654" t="s">
        <v>1414</v>
      </c>
      <c r="W36" s="655" t="s">
        <v>1449</v>
      </c>
      <c r="X36" s="655" t="s">
        <v>1877</v>
      </c>
      <c r="Y36" s="659"/>
      <c r="Z36" s="656"/>
      <c r="AA36" s="656"/>
      <c r="AB36" s="656"/>
      <c r="AC36" s="658"/>
      <c r="AD36" s="62"/>
      <c r="AE36" s="62"/>
      <c r="AF36" s="62"/>
      <c r="AG36" s="62"/>
    </row>
    <row r="37" spans="1:33" s="64" customFormat="1" ht="16.5" customHeight="1" x14ac:dyDescent="0.15">
      <c r="A37" s="650"/>
      <c r="B37" s="651">
        <v>204</v>
      </c>
      <c r="C37" s="652" t="s">
        <v>434</v>
      </c>
      <c r="D37" s="653" t="s">
        <v>1462</v>
      </c>
      <c r="E37" s="654" t="s">
        <v>1414</v>
      </c>
      <c r="F37" s="654" t="s">
        <v>1414</v>
      </c>
      <c r="G37" s="654" t="s">
        <v>1414</v>
      </c>
      <c r="H37" s="654" t="s">
        <v>1414</v>
      </c>
      <c r="I37" s="654" t="s">
        <v>1414</v>
      </c>
      <c r="J37" s="654" t="s">
        <v>1414</v>
      </c>
      <c r="K37" s="654" t="s">
        <v>1414</v>
      </c>
      <c r="L37" s="654" t="s">
        <v>1414</v>
      </c>
      <c r="M37" s="654" t="s">
        <v>1414</v>
      </c>
      <c r="N37" s="654" t="s">
        <v>1414</v>
      </c>
      <c r="O37" s="654" t="s">
        <v>1414</v>
      </c>
      <c r="P37" s="654" t="s">
        <v>1414</v>
      </c>
      <c r="Q37" s="654" t="s">
        <v>1414</v>
      </c>
      <c r="R37" s="654" t="s">
        <v>1414</v>
      </c>
      <c r="S37" s="654" t="s">
        <v>1414</v>
      </c>
      <c r="T37" s="654" t="s">
        <v>1414</v>
      </c>
      <c r="U37" s="654" t="s">
        <v>1414</v>
      </c>
      <c r="V37" s="654" t="s">
        <v>1414</v>
      </c>
      <c r="W37" s="655" t="s">
        <v>1456</v>
      </c>
      <c r="X37" s="655" t="s">
        <v>1873</v>
      </c>
      <c r="Y37" s="659"/>
      <c r="Z37" s="656"/>
      <c r="AA37" s="657"/>
      <c r="AB37" s="657"/>
      <c r="AC37" s="658"/>
      <c r="AD37" s="62"/>
      <c r="AE37" s="62"/>
      <c r="AF37" s="62"/>
      <c r="AG37" s="62"/>
    </row>
    <row r="38" spans="1:33" s="64" customFormat="1" ht="16.5" customHeight="1" x14ac:dyDescent="0.15">
      <c r="A38" s="650"/>
      <c r="B38" s="651">
        <v>68</v>
      </c>
      <c r="C38" s="652" t="s">
        <v>302</v>
      </c>
      <c r="D38" s="653" t="s">
        <v>1463</v>
      </c>
      <c r="E38" s="654" t="s">
        <v>1414</v>
      </c>
      <c r="F38" s="654" t="s">
        <v>1414</v>
      </c>
      <c r="G38" s="654" t="s">
        <v>1414</v>
      </c>
      <c r="H38" s="654" t="s">
        <v>1891</v>
      </c>
      <c r="I38" s="654" t="s">
        <v>1414</v>
      </c>
      <c r="J38" s="654" t="s">
        <v>1414</v>
      </c>
      <c r="K38" s="654" t="s">
        <v>1414</v>
      </c>
      <c r="L38" s="654" t="s">
        <v>1414</v>
      </c>
      <c r="M38" s="654" t="s">
        <v>1414</v>
      </c>
      <c r="N38" s="654" t="s">
        <v>1414</v>
      </c>
      <c r="O38" s="654" t="s">
        <v>1414</v>
      </c>
      <c r="P38" s="654" t="s">
        <v>1414</v>
      </c>
      <c r="Q38" s="654" t="s">
        <v>1414</v>
      </c>
      <c r="R38" s="654" t="s">
        <v>1414</v>
      </c>
      <c r="S38" s="654" t="s">
        <v>1414</v>
      </c>
      <c r="T38" s="654">
        <v>3</v>
      </c>
      <c r="U38" s="654" t="s">
        <v>1890</v>
      </c>
      <c r="V38" s="654" t="s">
        <v>1414</v>
      </c>
      <c r="W38" s="655"/>
      <c r="X38" s="655"/>
      <c r="Y38" s="656"/>
      <c r="Z38" s="656"/>
      <c r="AA38" s="656"/>
      <c r="AB38" s="656"/>
      <c r="AC38" s="658"/>
      <c r="AD38" s="62"/>
      <c r="AE38" s="63"/>
      <c r="AF38" s="62"/>
      <c r="AG38" s="62"/>
    </row>
    <row r="39" spans="1:33" s="64" customFormat="1" ht="16.5" customHeight="1" x14ac:dyDescent="0.15">
      <c r="A39" s="650"/>
      <c r="B39" s="651">
        <v>69</v>
      </c>
      <c r="C39" s="652" t="s">
        <v>303</v>
      </c>
      <c r="D39" s="653" t="s">
        <v>1464</v>
      </c>
      <c r="E39" s="654" t="s">
        <v>1414</v>
      </c>
      <c r="F39" s="654" t="s">
        <v>1414</v>
      </c>
      <c r="G39" s="654" t="s">
        <v>1414</v>
      </c>
      <c r="H39" s="654" t="s">
        <v>1892</v>
      </c>
      <c r="I39" s="654" t="s">
        <v>1414</v>
      </c>
      <c r="J39" s="654" t="s">
        <v>1414</v>
      </c>
      <c r="K39" s="654" t="s">
        <v>1414</v>
      </c>
      <c r="L39" s="654" t="s">
        <v>1414</v>
      </c>
      <c r="M39" s="654" t="s">
        <v>1414</v>
      </c>
      <c r="N39" s="654" t="s">
        <v>1414</v>
      </c>
      <c r="O39" s="654" t="s">
        <v>1414</v>
      </c>
      <c r="P39" s="654" t="s">
        <v>1414</v>
      </c>
      <c r="Q39" s="654" t="s">
        <v>1414</v>
      </c>
      <c r="R39" s="654" t="s">
        <v>1414</v>
      </c>
      <c r="S39" s="654" t="s">
        <v>1414</v>
      </c>
      <c r="T39" s="654">
        <v>3</v>
      </c>
      <c r="U39" s="654" t="s">
        <v>1890</v>
      </c>
      <c r="V39" s="654" t="s">
        <v>1414</v>
      </c>
      <c r="W39" s="655"/>
      <c r="X39" s="655"/>
      <c r="Y39" s="656"/>
      <c r="Z39" s="656"/>
      <c r="AA39" s="656"/>
      <c r="AB39" s="656"/>
      <c r="AC39" s="658"/>
      <c r="AD39" s="62"/>
      <c r="AE39" s="63"/>
      <c r="AF39" s="62"/>
      <c r="AG39" s="62"/>
    </row>
    <row r="40" spans="1:33" s="64" customFormat="1" ht="16.5" customHeight="1" x14ac:dyDescent="0.15">
      <c r="A40" s="650"/>
      <c r="B40" s="651">
        <v>52</v>
      </c>
      <c r="C40" s="652" t="s">
        <v>287</v>
      </c>
      <c r="D40" s="653" t="s">
        <v>1465</v>
      </c>
      <c r="E40" s="654" t="s">
        <v>1414</v>
      </c>
      <c r="F40" s="654" t="s">
        <v>1414</v>
      </c>
      <c r="G40" s="654" t="s">
        <v>1414</v>
      </c>
      <c r="H40" s="654" t="s">
        <v>1414</v>
      </c>
      <c r="I40" s="654" t="s">
        <v>1414</v>
      </c>
      <c r="J40" s="654" t="s">
        <v>1414</v>
      </c>
      <c r="K40" s="654" t="s">
        <v>1414</v>
      </c>
      <c r="L40" s="654" t="s">
        <v>1414</v>
      </c>
      <c r="M40" s="654" t="s">
        <v>1414</v>
      </c>
      <c r="N40" s="654" t="s">
        <v>1414</v>
      </c>
      <c r="O40" s="654" t="s">
        <v>1414</v>
      </c>
      <c r="P40" s="654" t="s">
        <v>1414</v>
      </c>
      <c r="Q40" s="654" t="s">
        <v>1414</v>
      </c>
      <c r="R40" s="654" t="s">
        <v>1414</v>
      </c>
      <c r="S40" s="654" t="s">
        <v>1414</v>
      </c>
      <c r="T40" s="654" t="s">
        <v>1414</v>
      </c>
      <c r="U40" s="654" t="s">
        <v>1414</v>
      </c>
      <c r="V40" s="654">
        <v>1</v>
      </c>
      <c r="W40" s="655"/>
      <c r="X40" s="655"/>
      <c r="Y40" s="656"/>
      <c r="Z40" s="656"/>
      <c r="AA40" s="656"/>
      <c r="AB40" s="656"/>
      <c r="AC40" s="658"/>
      <c r="AD40" s="62"/>
      <c r="AE40" s="63"/>
      <c r="AF40" s="62"/>
      <c r="AG40" s="62"/>
    </row>
    <row r="41" spans="1:33" s="64" customFormat="1" ht="16.5" customHeight="1" x14ac:dyDescent="0.15">
      <c r="A41" s="650"/>
      <c r="B41" s="651">
        <v>53</v>
      </c>
      <c r="C41" s="652" t="s">
        <v>288</v>
      </c>
      <c r="D41" s="653" t="s">
        <v>1466</v>
      </c>
      <c r="E41" s="654" t="s">
        <v>1414</v>
      </c>
      <c r="F41" s="654" t="s">
        <v>1414</v>
      </c>
      <c r="G41" s="654" t="s">
        <v>1414</v>
      </c>
      <c r="H41" s="654" t="s">
        <v>1414</v>
      </c>
      <c r="I41" s="654" t="s">
        <v>1414</v>
      </c>
      <c r="J41" s="654" t="s">
        <v>1414</v>
      </c>
      <c r="K41" s="654" t="s">
        <v>1414</v>
      </c>
      <c r="L41" s="654" t="s">
        <v>1414</v>
      </c>
      <c r="M41" s="654" t="s">
        <v>1414</v>
      </c>
      <c r="N41" s="654" t="s">
        <v>1414</v>
      </c>
      <c r="O41" s="654" t="s">
        <v>1414</v>
      </c>
      <c r="P41" s="654" t="s">
        <v>1414</v>
      </c>
      <c r="Q41" s="654" t="s">
        <v>1414</v>
      </c>
      <c r="R41" s="654" t="s">
        <v>1414</v>
      </c>
      <c r="S41" s="654" t="s">
        <v>1414</v>
      </c>
      <c r="T41" s="654" t="s">
        <v>1414</v>
      </c>
      <c r="U41" s="654" t="s">
        <v>1414</v>
      </c>
      <c r="V41" s="654">
        <v>1</v>
      </c>
      <c r="W41" s="655"/>
      <c r="X41" s="655"/>
      <c r="Y41" s="656"/>
      <c r="Z41" s="656"/>
      <c r="AA41" s="656"/>
      <c r="AB41" s="656"/>
      <c r="AC41" s="658"/>
      <c r="AD41" s="62"/>
      <c r="AE41" s="63"/>
      <c r="AF41" s="62"/>
      <c r="AG41" s="62"/>
    </row>
    <row r="42" spans="1:33" s="64" customFormat="1" ht="16.5" customHeight="1" x14ac:dyDescent="0.15">
      <c r="A42" s="650"/>
      <c r="B42" s="651">
        <v>70</v>
      </c>
      <c r="C42" s="652" t="s">
        <v>304</v>
      </c>
      <c r="D42" s="653" t="s">
        <v>1467</v>
      </c>
      <c r="E42" s="654" t="s">
        <v>1414</v>
      </c>
      <c r="F42" s="654" t="s">
        <v>1414</v>
      </c>
      <c r="G42" s="654" t="s">
        <v>1414</v>
      </c>
      <c r="H42" s="654" t="s">
        <v>1891</v>
      </c>
      <c r="I42" s="654" t="s">
        <v>1414</v>
      </c>
      <c r="J42" s="654" t="s">
        <v>1414</v>
      </c>
      <c r="K42" s="654" t="s">
        <v>1414</v>
      </c>
      <c r="L42" s="654" t="s">
        <v>1414</v>
      </c>
      <c r="M42" s="654" t="s">
        <v>1414</v>
      </c>
      <c r="N42" s="654" t="s">
        <v>1414</v>
      </c>
      <c r="O42" s="654" t="s">
        <v>1414</v>
      </c>
      <c r="P42" s="654" t="s">
        <v>1414</v>
      </c>
      <c r="Q42" s="654" t="s">
        <v>1414</v>
      </c>
      <c r="R42" s="654" t="s">
        <v>1414</v>
      </c>
      <c r="S42" s="654" t="s">
        <v>1414</v>
      </c>
      <c r="T42" s="654">
        <v>3</v>
      </c>
      <c r="U42" s="654" t="s">
        <v>1890</v>
      </c>
      <c r="V42" s="654" t="s">
        <v>1414</v>
      </c>
      <c r="W42" s="655"/>
      <c r="X42" s="655"/>
      <c r="Y42" s="656"/>
      <c r="Z42" s="656"/>
      <c r="AA42" s="656"/>
      <c r="AB42" s="656"/>
      <c r="AC42" s="658"/>
      <c r="AD42" s="62"/>
      <c r="AE42" s="63"/>
      <c r="AF42" s="62"/>
      <c r="AG42" s="62"/>
    </row>
    <row r="43" spans="1:33" s="64" customFormat="1" ht="16.5" customHeight="1" x14ac:dyDescent="0.15">
      <c r="A43" s="650"/>
      <c r="B43" s="651">
        <v>71</v>
      </c>
      <c r="C43" s="652" t="s">
        <v>305</v>
      </c>
      <c r="D43" s="653" t="s">
        <v>1468</v>
      </c>
      <c r="E43" s="654" t="s">
        <v>1414</v>
      </c>
      <c r="F43" s="654" t="s">
        <v>1414</v>
      </c>
      <c r="G43" s="654" t="s">
        <v>1414</v>
      </c>
      <c r="H43" s="654" t="s">
        <v>1892</v>
      </c>
      <c r="I43" s="654" t="s">
        <v>1414</v>
      </c>
      <c r="J43" s="654" t="s">
        <v>1414</v>
      </c>
      <c r="K43" s="654" t="s">
        <v>1414</v>
      </c>
      <c r="L43" s="654" t="s">
        <v>1414</v>
      </c>
      <c r="M43" s="654" t="s">
        <v>1414</v>
      </c>
      <c r="N43" s="654" t="s">
        <v>1414</v>
      </c>
      <c r="O43" s="654" t="s">
        <v>1414</v>
      </c>
      <c r="P43" s="654" t="s">
        <v>1414</v>
      </c>
      <c r="Q43" s="654" t="s">
        <v>1414</v>
      </c>
      <c r="R43" s="654" t="s">
        <v>1414</v>
      </c>
      <c r="S43" s="654" t="s">
        <v>1414</v>
      </c>
      <c r="T43" s="654">
        <v>3</v>
      </c>
      <c r="U43" s="654" t="s">
        <v>1890</v>
      </c>
      <c r="V43" s="654" t="s">
        <v>1414</v>
      </c>
      <c r="W43" s="655"/>
      <c r="X43" s="655"/>
      <c r="Y43" s="656"/>
      <c r="Z43" s="656"/>
      <c r="AA43" s="656"/>
      <c r="AB43" s="656"/>
      <c r="AC43" s="658"/>
      <c r="AD43" s="62"/>
      <c r="AE43" s="63"/>
      <c r="AF43" s="62"/>
      <c r="AG43" s="62"/>
    </row>
    <row r="44" spans="1:33" s="64" customFormat="1" ht="16.5" customHeight="1" x14ac:dyDescent="0.15">
      <c r="A44" s="650"/>
      <c r="B44" s="651">
        <v>54</v>
      </c>
      <c r="C44" s="652" t="s">
        <v>289</v>
      </c>
      <c r="D44" s="653" t="s">
        <v>1469</v>
      </c>
      <c r="E44" s="654" t="s">
        <v>1414</v>
      </c>
      <c r="F44" s="654" t="s">
        <v>1414</v>
      </c>
      <c r="G44" s="654" t="s">
        <v>1414</v>
      </c>
      <c r="H44" s="654" t="s">
        <v>1414</v>
      </c>
      <c r="I44" s="654" t="s">
        <v>1414</v>
      </c>
      <c r="J44" s="654" t="s">
        <v>1414</v>
      </c>
      <c r="K44" s="654" t="s">
        <v>1414</v>
      </c>
      <c r="L44" s="654" t="s">
        <v>1414</v>
      </c>
      <c r="M44" s="654" t="s">
        <v>1414</v>
      </c>
      <c r="N44" s="654" t="s">
        <v>1414</v>
      </c>
      <c r="O44" s="654" t="s">
        <v>1414</v>
      </c>
      <c r="P44" s="654" t="s">
        <v>1414</v>
      </c>
      <c r="Q44" s="654" t="s">
        <v>1414</v>
      </c>
      <c r="R44" s="654" t="s">
        <v>1414</v>
      </c>
      <c r="S44" s="654" t="s">
        <v>1414</v>
      </c>
      <c r="T44" s="654" t="s">
        <v>1414</v>
      </c>
      <c r="U44" s="654" t="s">
        <v>1414</v>
      </c>
      <c r="V44" s="654">
        <v>1</v>
      </c>
      <c r="W44" s="655"/>
      <c r="X44" s="655"/>
      <c r="Y44" s="656"/>
      <c r="Z44" s="656"/>
      <c r="AA44" s="656"/>
      <c r="AB44" s="656"/>
      <c r="AC44" s="658"/>
      <c r="AD44" s="62"/>
      <c r="AE44" s="63"/>
      <c r="AF44" s="62"/>
      <c r="AG44" s="62"/>
    </row>
    <row r="45" spans="1:33" s="64" customFormat="1" ht="16.5" customHeight="1" x14ac:dyDescent="0.15">
      <c r="A45" s="650"/>
      <c r="B45" s="651">
        <v>55</v>
      </c>
      <c r="C45" s="652" t="s">
        <v>290</v>
      </c>
      <c r="D45" s="653" t="s">
        <v>1470</v>
      </c>
      <c r="E45" s="654" t="s">
        <v>1414</v>
      </c>
      <c r="F45" s="654" t="s">
        <v>1414</v>
      </c>
      <c r="G45" s="654" t="s">
        <v>1414</v>
      </c>
      <c r="H45" s="654" t="s">
        <v>1414</v>
      </c>
      <c r="I45" s="654" t="s">
        <v>1414</v>
      </c>
      <c r="J45" s="654" t="s">
        <v>1414</v>
      </c>
      <c r="K45" s="654" t="s">
        <v>1414</v>
      </c>
      <c r="L45" s="654" t="s">
        <v>1414</v>
      </c>
      <c r="M45" s="654" t="s">
        <v>1414</v>
      </c>
      <c r="N45" s="654" t="s">
        <v>1414</v>
      </c>
      <c r="O45" s="654" t="s">
        <v>1414</v>
      </c>
      <c r="P45" s="654" t="s">
        <v>1414</v>
      </c>
      <c r="Q45" s="654" t="s">
        <v>1414</v>
      </c>
      <c r="R45" s="654" t="s">
        <v>1414</v>
      </c>
      <c r="S45" s="654" t="s">
        <v>1414</v>
      </c>
      <c r="T45" s="654" t="s">
        <v>1414</v>
      </c>
      <c r="U45" s="654" t="s">
        <v>1414</v>
      </c>
      <c r="V45" s="654">
        <v>1</v>
      </c>
      <c r="W45" s="655"/>
      <c r="X45" s="655"/>
      <c r="Y45" s="656"/>
      <c r="Z45" s="656"/>
      <c r="AA45" s="656"/>
      <c r="AB45" s="656"/>
      <c r="AC45" s="658"/>
      <c r="AD45" s="62"/>
      <c r="AE45" s="63"/>
      <c r="AF45" s="62"/>
      <c r="AG45" s="62"/>
    </row>
    <row r="46" spans="1:33" s="64" customFormat="1" ht="16.5" customHeight="1" x14ac:dyDescent="0.15">
      <c r="A46" s="650"/>
      <c r="B46" s="651">
        <v>72</v>
      </c>
      <c r="C46" s="652" t="s">
        <v>306</v>
      </c>
      <c r="D46" s="653" t="s">
        <v>1471</v>
      </c>
      <c r="E46" s="654" t="s">
        <v>1414</v>
      </c>
      <c r="F46" s="654" t="s">
        <v>1414</v>
      </c>
      <c r="G46" s="654" t="s">
        <v>1414</v>
      </c>
      <c r="H46" s="654" t="s">
        <v>1891</v>
      </c>
      <c r="I46" s="654" t="s">
        <v>1414</v>
      </c>
      <c r="J46" s="654" t="s">
        <v>1414</v>
      </c>
      <c r="K46" s="654" t="s">
        <v>1414</v>
      </c>
      <c r="L46" s="654" t="s">
        <v>1414</v>
      </c>
      <c r="M46" s="654" t="s">
        <v>1414</v>
      </c>
      <c r="N46" s="654" t="s">
        <v>1414</v>
      </c>
      <c r="O46" s="654" t="s">
        <v>1414</v>
      </c>
      <c r="P46" s="654" t="s">
        <v>1414</v>
      </c>
      <c r="Q46" s="654" t="s">
        <v>1414</v>
      </c>
      <c r="R46" s="654" t="s">
        <v>1414</v>
      </c>
      <c r="S46" s="654" t="s">
        <v>1414</v>
      </c>
      <c r="T46" s="654">
        <v>3</v>
      </c>
      <c r="U46" s="654" t="s">
        <v>1890</v>
      </c>
      <c r="V46" s="654" t="s">
        <v>1414</v>
      </c>
      <c r="W46" s="655"/>
      <c r="X46" s="655"/>
      <c r="Y46" s="656"/>
      <c r="Z46" s="656"/>
      <c r="AA46" s="656"/>
      <c r="AB46" s="656"/>
      <c r="AC46" s="658"/>
      <c r="AD46" s="62"/>
      <c r="AE46" s="63"/>
      <c r="AF46" s="62"/>
      <c r="AG46" s="62"/>
    </row>
    <row r="47" spans="1:33" s="64" customFormat="1" ht="16.5" customHeight="1" x14ac:dyDescent="0.15">
      <c r="A47" s="650"/>
      <c r="B47" s="651">
        <v>73</v>
      </c>
      <c r="C47" s="652" t="s">
        <v>307</v>
      </c>
      <c r="D47" s="653" t="s">
        <v>1472</v>
      </c>
      <c r="E47" s="654" t="s">
        <v>1414</v>
      </c>
      <c r="F47" s="654" t="s">
        <v>1414</v>
      </c>
      <c r="G47" s="654" t="s">
        <v>1414</v>
      </c>
      <c r="H47" s="654" t="s">
        <v>1892</v>
      </c>
      <c r="I47" s="654" t="s">
        <v>1414</v>
      </c>
      <c r="J47" s="654" t="s">
        <v>1414</v>
      </c>
      <c r="K47" s="654" t="s">
        <v>1414</v>
      </c>
      <c r="L47" s="654" t="s">
        <v>1414</v>
      </c>
      <c r="M47" s="654" t="s">
        <v>1414</v>
      </c>
      <c r="N47" s="654" t="s">
        <v>1414</v>
      </c>
      <c r="O47" s="654" t="s">
        <v>1414</v>
      </c>
      <c r="P47" s="654" t="s">
        <v>1414</v>
      </c>
      <c r="Q47" s="654" t="s">
        <v>1414</v>
      </c>
      <c r="R47" s="654" t="s">
        <v>1414</v>
      </c>
      <c r="S47" s="654" t="s">
        <v>1414</v>
      </c>
      <c r="T47" s="654">
        <v>3</v>
      </c>
      <c r="U47" s="654" t="s">
        <v>1890</v>
      </c>
      <c r="V47" s="654" t="s">
        <v>1414</v>
      </c>
      <c r="W47" s="655"/>
      <c r="X47" s="655"/>
      <c r="Y47" s="656"/>
      <c r="Z47" s="656"/>
      <c r="AA47" s="656"/>
      <c r="AB47" s="656"/>
      <c r="AC47" s="658"/>
      <c r="AD47" s="62"/>
      <c r="AE47" s="63"/>
      <c r="AF47" s="62"/>
      <c r="AG47" s="62"/>
    </row>
    <row r="48" spans="1:33" s="64" customFormat="1" ht="16.5" customHeight="1" x14ac:dyDescent="0.15">
      <c r="A48" s="650"/>
      <c r="B48" s="651">
        <v>56</v>
      </c>
      <c r="C48" s="652" t="s">
        <v>291</v>
      </c>
      <c r="D48" s="653" t="s">
        <v>1473</v>
      </c>
      <c r="E48" s="654" t="s">
        <v>1414</v>
      </c>
      <c r="F48" s="654" t="s">
        <v>1414</v>
      </c>
      <c r="G48" s="654" t="s">
        <v>1414</v>
      </c>
      <c r="H48" s="654" t="s">
        <v>1414</v>
      </c>
      <c r="I48" s="654" t="s">
        <v>1414</v>
      </c>
      <c r="J48" s="654" t="s">
        <v>1414</v>
      </c>
      <c r="K48" s="654" t="s">
        <v>1414</v>
      </c>
      <c r="L48" s="654" t="s">
        <v>1414</v>
      </c>
      <c r="M48" s="654" t="s">
        <v>1414</v>
      </c>
      <c r="N48" s="654" t="s">
        <v>1414</v>
      </c>
      <c r="O48" s="654" t="s">
        <v>1414</v>
      </c>
      <c r="P48" s="654" t="s">
        <v>1414</v>
      </c>
      <c r="Q48" s="654" t="s">
        <v>1414</v>
      </c>
      <c r="R48" s="654" t="s">
        <v>1414</v>
      </c>
      <c r="S48" s="654" t="s">
        <v>1414</v>
      </c>
      <c r="T48" s="654" t="s">
        <v>1414</v>
      </c>
      <c r="U48" s="654" t="s">
        <v>1414</v>
      </c>
      <c r="V48" s="654">
        <v>1</v>
      </c>
      <c r="W48" s="655"/>
      <c r="X48" s="655"/>
      <c r="Y48" s="656"/>
      <c r="Z48" s="656"/>
      <c r="AA48" s="656"/>
      <c r="AB48" s="656"/>
      <c r="AC48" s="658"/>
      <c r="AD48" s="62"/>
      <c r="AE48" s="63"/>
      <c r="AF48" s="62"/>
      <c r="AG48" s="62"/>
    </row>
    <row r="49" spans="1:33" s="64" customFormat="1" ht="16.5" customHeight="1" x14ac:dyDescent="0.15">
      <c r="A49" s="650"/>
      <c r="B49" s="651">
        <v>57</v>
      </c>
      <c r="C49" s="652" t="s">
        <v>292</v>
      </c>
      <c r="D49" s="653" t="s">
        <v>1474</v>
      </c>
      <c r="E49" s="654" t="s">
        <v>1414</v>
      </c>
      <c r="F49" s="654" t="s">
        <v>1414</v>
      </c>
      <c r="G49" s="654" t="s">
        <v>1414</v>
      </c>
      <c r="H49" s="654" t="s">
        <v>1414</v>
      </c>
      <c r="I49" s="654" t="s">
        <v>1414</v>
      </c>
      <c r="J49" s="654" t="s">
        <v>1414</v>
      </c>
      <c r="K49" s="654" t="s">
        <v>1414</v>
      </c>
      <c r="L49" s="654" t="s">
        <v>1414</v>
      </c>
      <c r="M49" s="654" t="s">
        <v>1414</v>
      </c>
      <c r="N49" s="654" t="s">
        <v>1414</v>
      </c>
      <c r="O49" s="654" t="s">
        <v>1414</v>
      </c>
      <c r="P49" s="654" t="s">
        <v>1414</v>
      </c>
      <c r="Q49" s="654" t="s">
        <v>1414</v>
      </c>
      <c r="R49" s="654" t="s">
        <v>1414</v>
      </c>
      <c r="S49" s="654" t="s">
        <v>1414</v>
      </c>
      <c r="T49" s="654" t="s">
        <v>1414</v>
      </c>
      <c r="U49" s="654" t="s">
        <v>1414</v>
      </c>
      <c r="V49" s="654">
        <v>1</v>
      </c>
      <c r="W49" s="655"/>
      <c r="X49" s="655"/>
      <c r="Y49" s="656"/>
      <c r="Z49" s="656"/>
      <c r="AA49" s="656"/>
      <c r="AB49" s="656"/>
      <c r="AC49" s="658"/>
      <c r="AD49" s="62"/>
      <c r="AE49" s="63"/>
      <c r="AF49" s="62"/>
      <c r="AG49" s="62"/>
    </row>
    <row r="50" spans="1:33" s="64" customFormat="1" ht="16.5" customHeight="1" x14ac:dyDescent="0.15">
      <c r="A50" s="650"/>
      <c r="B50" s="651">
        <v>74</v>
      </c>
      <c r="C50" s="652" t="s">
        <v>308</v>
      </c>
      <c r="D50" s="653" t="s">
        <v>1475</v>
      </c>
      <c r="E50" s="654" t="s">
        <v>1414</v>
      </c>
      <c r="F50" s="654" t="s">
        <v>1414</v>
      </c>
      <c r="G50" s="654" t="s">
        <v>1414</v>
      </c>
      <c r="H50" s="654" t="s">
        <v>1891</v>
      </c>
      <c r="I50" s="654" t="s">
        <v>1414</v>
      </c>
      <c r="J50" s="654" t="s">
        <v>1414</v>
      </c>
      <c r="K50" s="654" t="s">
        <v>1414</v>
      </c>
      <c r="L50" s="654" t="s">
        <v>1414</v>
      </c>
      <c r="M50" s="654" t="s">
        <v>1414</v>
      </c>
      <c r="N50" s="654" t="s">
        <v>1414</v>
      </c>
      <c r="O50" s="654" t="s">
        <v>1414</v>
      </c>
      <c r="P50" s="654" t="s">
        <v>1414</v>
      </c>
      <c r="Q50" s="654" t="s">
        <v>1414</v>
      </c>
      <c r="R50" s="654" t="s">
        <v>1414</v>
      </c>
      <c r="S50" s="654" t="s">
        <v>1414</v>
      </c>
      <c r="T50" s="654">
        <v>3</v>
      </c>
      <c r="U50" s="654" t="s">
        <v>1890</v>
      </c>
      <c r="V50" s="654" t="s">
        <v>1414</v>
      </c>
      <c r="W50" s="655"/>
      <c r="X50" s="655"/>
      <c r="Y50" s="656"/>
      <c r="Z50" s="656"/>
      <c r="AA50" s="656"/>
      <c r="AB50" s="656"/>
      <c r="AC50" s="658"/>
      <c r="AD50" s="62"/>
      <c r="AE50" s="63"/>
      <c r="AF50" s="62"/>
      <c r="AG50" s="62"/>
    </row>
    <row r="51" spans="1:33" s="64" customFormat="1" ht="16.5" customHeight="1" x14ac:dyDescent="0.15">
      <c r="A51" s="650"/>
      <c r="B51" s="651">
        <v>75</v>
      </c>
      <c r="C51" s="652" t="s">
        <v>309</v>
      </c>
      <c r="D51" s="653" t="s">
        <v>1476</v>
      </c>
      <c r="E51" s="654" t="s">
        <v>1414</v>
      </c>
      <c r="F51" s="654" t="s">
        <v>1414</v>
      </c>
      <c r="G51" s="654" t="s">
        <v>1414</v>
      </c>
      <c r="H51" s="654" t="s">
        <v>1892</v>
      </c>
      <c r="I51" s="654" t="s">
        <v>1414</v>
      </c>
      <c r="J51" s="654" t="s">
        <v>1414</v>
      </c>
      <c r="K51" s="654" t="s">
        <v>1414</v>
      </c>
      <c r="L51" s="654" t="s">
        <v>1414</v>
      </c>
      <c r="M51" s="654" t="s">
        <v>1414</v>
      </c>
      <c r="N51" s="654" t="s">
        <v>1414</v>
      </c>
      <c r="O51" s="654" t="s">
        <v>1414</v>
      </c>
      <c r="P51" s="654" t="s">
        <v>1414</v>
      </c>
      <c r="Q51" s="654" t="s">
        <v>1414</v>
      </c>
      <c r="R51" s="654" t="s">
        <v>1414</v>
      </c>
      <c r="S51" s="654" t="s">
        <v>1414</v>
      </c>
      <c r="T51" s="654">
        <v>3</v>
      </c>
      <c r="U51" s="654" t="s">
        <v>1890</v>
      </c>
      <c r="V51" s="654" t="s">
        <v>1414</v>
      </c>
      <c r="W51" s="655"/>
      <c r="X51" s="655"/>
      <c r="Y51" s="656"/>
      <c r="Z51" s="656"/>
      <c r="AA51" s="656"/>
      <c r="AB51" s="656"/>
      <c r="AC51" s="658"/>
      <c r="AD51" s="62"/>
      <c r="AE51" s="63"/>
      <c r="AF51" s="62"/>
      <c r="AG51" s="62"/>
    </row>
    <row r="52" spans="1:33" s="64" customFormat="1" ht="16.5" customHeight="1" x14ac:dyDescent="0.15">
      <c r="A52" s="650"/>
      <c r="B52" s="651">
        <v>60</v>
      </c>
      <c r="C52" s="652" t="s">
        <v>293</v>
      </c>
      <c r="D52" s="653" t="s">
        <v>1477</v>
      </c>
      <c r="E52" s="654" t="s">
        <v>1414</v>
      </c>
      <c r="F52" s="654" t="s">
        <v>1414</v>
      </c>
      <c r="G52" s="654" t="s">
        <v>1414</v>
      </c>
      <c r="H52" s="654" t="s">
        <v>1414</v>
      </c>
      <c r="I52" s="654" t="s">
        <v>1414</v>
      </c>
      <c r="J52" s="654" t="s">
        <v>1414</v>
      </c>
      <c r="K52" s="654" t="s">
        <v>1414</v>
      </c>
      <c r="L52" s="654" t="s">
        <v>1414</v>
      </c>
      <c r="M52" s="654" t="s">
        <v>1414</v>
      </c>
      <c r="N52" s="654" t="s">
        <v>1414</v>
      </c>
      <c r="O52" s="654" t="s">
        <v>1414</v>
      </c>
      <c r="P52" s="654" t="s">
        <v>1414</v>
      </c>
      <c r="Q52" s="654" t="s">
        <v>1414</v>
      </c>
      <c r="R52" s="654" t="s">
        <v>1414</v>
      </c>
      <c r="S52" s="654" t="s">
        <v>1414</v>
      </c>
      <c r="T52" s="654" t="s">
        <v>1414</v>
      </c>
      <c r="U52" s="654" t="s">
        <v>1414</v>
      </c>
      <c r="V52" s="654">
        <v>2</v>
      </c>
      <c r="W52" s="655"/>
      <c r="X52" s="655"/>
      <c r="Y52" s="656"/>
      <c r="Z52" s="656"/>
      <c r="AA52" s="656"/>
      <c r="AB52" s="656"/>
      <c r="AC52" s="658"/>
      <c r="AD52" s="62"/>
      <c r="AE52" s="63"/>
      <c r="AF52" s="62"/>
      <c r="AG52" s="62"/>
    </row>
    <row r="53" spans="1:33" s="64" customFormat="1" ht="16.5" customHeight="1" x14ac:dyDescent="0.15">
      <c r="A53" s="650"/>
      <c r="B53" s="651">
        <v>61</v>
      </c>
      <c r="C53" s="652" t="s">
        <v>294</v>
      </c>
      <c r="D53" s="653" t="s">
        <v>1478</v>
      </c>
      <c r="E53" s="654" t="s">
        <v>1414</v>
      </c>
      <c r="F53" s="654" t="s">
        <v>1414</v>
      </c>
      <c r="G53" s="654" t="s">
        <v>1414</v>
      </c>
      <c r="H53" s="654" t="s">
        <v>1414</v>
      </c>
      <c r="I53" s="654" t="s">
        <v>1414</v>
      </c>
      <c r="J53" s="654" t="s">
        <v>1414</v>
      </c>
      <c r="K53" s="654" t="s">
        <v>1414</v>
      </c>
      <c r="L53" s="654" t="s">
        <v>1414</v>
      </c>
      <c r="M53" s="654" t="s">
        <v>1414</v>
      </c>
      <c r="N53" s="654" t="s">
        <v>1414</v>
      </c>
      <c r="O53" s="654" t="s">
        <v>1414</v>
      </c>
      <c r="P53" s="654" t="s">
        <v>1414</v>
      </c>
      <c r="Q53" s="654" t="s">
        <v>1414</v>
      </c>
      <c r="R53" s="654" t="s">
        <v>1414</v>
      </c>
      <c r="S53" s="654" t="s">
        <v>1414</v>
      </c>
      <c r="T53" s="654" t="s">
        <v>1414</v>
      </c>
      <c r="U53" s="654" t="s">
        <v>1414</v>
      </c>
      <c r="V53" s="654">
        <v>2</v>
      </c>
      <c r="W53" s="655"/>
      <c r="X53" s="655"/>
      <c r="Y53" s="656"/>
      <c r="Z53" s="656"/>
      <c r="AA53" s="656"/>
      <c r="AB53" s="656"/>
      <c r="AC53" s="658"/>
      <c r="AD53" s="62"/>
      <c r="AE53" s="63"/>
      <c r="AF53" s="62"/>
      <c r="AG53" s="62"/>
    </row>
    <row r="54" spans="1:33" s="64" customFormat="1" ht="16.5" customHeight="1" x14ac:dyDescent="0.15">
      <c r="A54" s="650"/>
      <c r="B54" s="651">
        <v>76</v>
      </c>
      <c r="C54" s="652" t="s">
        <v>310</v>
      </c>
      <c r="D54" s="653" t="s">
        <v>1479</v>
      </c>
      <c r="E54" s="654" t="s">
        <v>1414</v>
      </c>
      <c r="F54" s="654" t="s">
        <v>1414</v>
      </c>
      <c r="G54" s="654" t="s">
        <v>1414</v>
      </c>
      <c r="H54" s="654" t="s">
        <v>1891</v>
      </c>
      <c r="I54" s="654" t="s">
        <v>1414</v>
      </c>
      <c r="J54" s="654" t="s">
        <v>1414</v>
      </c>
      <c r="K54" s="654" t="s">
        <v>1414</v>
      </c>
      <c r="L54" s="654" t="s">
        <v>1414</v>
      </c>
      <c r="M54" s="654" t="s">
        <v>1414</v>
      </c>
      <c r="N54" s="654" t="s">
        <v>1414</v>
      </c>
      <c r="O54" s="654" t="s">
        <v>1414</v>
      </c>
      <c r="P54" s="654" t="s">
        <v>1414</v>
      </c>
      <c r="Q54" s="654" t="s">
        <v>1414</v>
      </c>
      <c r="R54" s="654" t="s">
        <v>1414</v>
      </c>
      <c r="S54" s="654" t="s">
        <v>1414</v>
      </c>
      <c r="T54" s="654">
        <v>3</v>
      </c>
      <c r="U54" s="654" t="s">
        <v>1890</v>
      </c>
      <c r="V54" s="654" t="s">
        <v>1414</v>
      </c>
      <c r="W54" s="655"/>
      <c r="X54" s="655"/>
      <c r="Y54" s="656"/>
      <c r="Z54" s="656"/>
      <c r="AA54" s="656"/>
      <c r="AB54" s="656"/>
      <c r="AC54" s="658"/>
      <c r="AD54" s="62"/>
      <c r="AE54" s="63"/>
      <c r="AF54" s="62"/>
      <c r="AG54" s="62"/>
    </row>
    <row r="55" spans="1:33" s="64" customFormat="1" ht="16.5" customHeight="1" x14ac:dyDescent="0.15">
      <c r="A55" s="650"/>
      <c r="B55" s="651">
        <v>62</v>
      </c>
      <c r="C55" s="652" t="s">
        <v>295</v>
      </c>
      <c r="D55" s="653" t="s">
        <v>1480</v>
      </c>
      <c r="E55" s="654" t="s">
        <v>1414</v>
      </c>
      <c r="F55" s="654" t="s">
        <v>1414</v>
      </c>
      <c r="G55" s="654" t="s">
        <v>1414</v>
      </c>
      <c r="H55" s="654" t="s">
        <v>1414</v>
      </c>
      <c r="I55" s="654" t="s">
        <v>1414</v>
      </c>
      <c r="J55" s="654" t="s">
        <v>1414</v>
      </c>
      <c r="K55" s="654" t="s">
        <v>1414</v>
      </c>
      <c r="L55" s="654" t="s">
        <v>1414</v>
      </c>
      <c r="M55" s="654" t="s">
        <v>1414</v>
      </c>
      <c r="N55" s="654" t="s">
        <v>1414</v>
      </c>
      <c r="O55" s="654" t="s">
        <v>1414</v>
      </c>
      <c r="P55" s="654" t="s">
        <v>1414</v>
      </c>
      <c r="Q55" s="654" t="s">
        <v>1414</v>
      </c>
      <c r="R55" s="654" t="s">
        <v>1414</v>
      </c>
      <c r="S55" s="654" t="s">
        <v>1414</v>
      </c>
      <c r="T55" s="654" t="s">
        <v>1414</v>
      </c>
      <c r="U55" s="654" t="s">
        <v>1414</v>
      </c>
      <c r="V55" s="654">
        <v>2</v>
      </c>
      <c r="W55" s="655"/>
      <c r="X55" s="655"/>
      <c r="Y55" s="656"/>
      <c r="Z55" s="656"/>
      <c r="AA55" s="656"/>
      <c r="AB55" s="656"/>
      <c r="AC55" s="658"/>
      <c r="AD55" s="62"/>
      <c r="AE55" s="63"/>
      <c r="AF55" s="62"/>
      <c r="AG55" s="62"/>
    </row>
    <row r="56" spans="1:33" s="64" customFormat="1" ht="16.5" customHeight="1" x14ac:dyDescent="0.15">
      <c r="A56" s="650"/>
      <c r="B56" s="651">
        <v>63</v>
      </c>
      <c r="C56" s="652" t="s">
        <v>296</v>
      </c>
      <c r="D56" s="653" t="s">
        <v>1481</v>
      </c>
      <c r="E56" s="654" t="s">
        <v>1414</v>
      </c>
      <c r="F56" s="654" t="s">
        <v>1414</v>
      </c>
      <c r="G56" s="654" t="s">
        <v>1414</v>
      </c>
      <c r="H56" s="654" t="s">
        <v>1414</v>
      </c>
      <c r="I56" s="654" t="s">
        <v>1414</v>
      </c>
      <c r="J56" s="654" t="s">
        <v>1414</v>
      </c>
      <c r="K56" s="654" t="s">
        <v>1414</v>
      </c>
      <c r="L56" s="654" t="s">
        <v>1414</v>
      </c>
      <c r="M56" s="654" t="s">
        <v>1414</v>
      </c>
      <c r="N56" s="654" t="s">
        <v>1414</v>
      </c>
      <c r="O56" s="654" t="s">
        <v>1414</v>
      </c>
      <c r="P56" s="654" t="s">
        <v>1414</v>
      </c>
      <c r="Q56" s="654" t="s">
        <v>1414</v>
      </c>
      <c r="R56" s="654" t="s">
        <v>1414</v>
      </c>
      <c r="S56" s="654" t="s">
        <v>1414</v>
      </c>
      <c r="T56" s="654" t="s">
        <v>1414</v>
      </c>
      <c r="U56" s="654" t="s">
        <v>1414</v>
      </c>
      <c r="V56" s="654">
        <v>2</v>
      </c>
      <c r="W56" s="655"/>
      <c r="X56" s="655"/>
      <c r="Y56" s="656"/>
      <c r="Z56" s="656"/>
      <c r="AA56" s="656"/>
      <c r="AB56" s="656"/>
      <c r="AC56" s="658"/>
      <c r="AD56" s="62"/>
      <c r="AE56" s="63"/>
      <c r="AF56" s="62"/>
      <c r="AG56" s="62"/>
    </row>
    <row r="57" spans="1:33" s="64" customFormat="1" ht="16.5" customHeight="1" x14ac:dyDescent="0.15">
      <c r="A57" s="650"/>
      <c r="B57" s="651">
        <v>77</v>
      </c>
      <c r="C57" s="652" t="s">
        <v>311</v>
      </c>
      <c r="D57" s="653" t="s">
        <v>1482</v>
      </c>
      <c r="E57" s="654" t="s">
        <v>1414</v>
      </c>
      <c r="F57" s="654" t="s">
        <v>1414</v>
      </c>
      <c r="G57" s="654" t="s">
        <v>1414</v>
      </c>
      <c r="H57" s="654" t="s">
        <v>1891</v>
      </c>
      <c r="I57" s="654" t="s">
        <v>1414</v>
      </c>
      <c r="J57" s="654" t="s">
        <v>1414</v>
      </c>
      <c r="K57" s="654" t="s">
        <v>1414</v>
      </c>
      <c r="L57" s="654" t="s">
        <v>1414</v>
      </c>
      <c r="M57" s="654" t="s">
        <v>1414</v>
      </c>
      <c r="N57" s="654" t="s">
        <v>1414</v>
      </c>
      <c r="O57" s="654" t="s">
        <v>1414</v>
      </c>
      <c r="P57" s="654" t="s">
        <v>1414</v>
      </c>
      <c r="Q57" s="654" t="s">
        <v>1414</v>
      </c>
      <c r="R57" s="654" t="s">
        <v>1414</v>
      </c>
      <c r="S57" s="654" t="s">
        <v>1414</v>
      </c>
      <c r="T57" s="654">
        <v>3</v>
      </c>
      <c r="U57" s="654" t="s">
        <v>1890</v>
      </c>
      <c r="V57" s="654" t="s">
        <v>1414</v>
      </c>
      <c r="W57" s="655"/>
      <c r="X57" s="655"/>
      <c r="Y57" s="656"/>
      <c r="Z57" s="656"/>
      <c r="AA57" s="656"/>
      <c r="AB57" s="656"/>
      <c r="AC57" s="658"/>
      <c r="AD57" s="62"/>
      <c r="AE57" s="63"/>
      <c r="AF57" s="62"/>
      <c r="AG57" s="62"/>
    </row>
    <row r="58" spans="1:33" s="64" customFormat="1" ht="16.5" customHeight="1" x14ac:dyDescent="0.15">
      <c r="A58" s="650"/>
      <c r="B58" s="651">
        <v>64</v>
      </c>
      <c r="C58" s="652" t="s">
        <v>297</v>
      </c>
      <c r="D58" s="653" t="s">
        <v>1483</v>
      </c>
      <c r="E58" s="654" t="s">
        <v>1414</v>
      </c>
      <c r="F58" s="654" t="s">
        <v>1414</v>
      </c>
      <c r="G58" s="654" t="s">
        <v>1414</v>
      </c>
      <c r="H58" s="654" t="s">
        <v>1414</v>
      </c>
      <c r="I58" s="654" t="s">
        <v>1414</v>
      </c>
      <c r="J58" s="654" t="s">
        <v>1414</v>
      </c>
      <c r="K58" s="654" t="s">
        <v>1414</v>
      </c>
      <c r="L58" s="654" t="s">
        <v>1414</v>
      </c>
      <c r="M58" s="654" t="s">
        <v>1414</v>
      </c>
      <c r="N58" s="654" t="s">
        <v>1414</v>
      </c>
      <c r="O58" s="654" t="s">
        <v>1414</v>
      </c>
      <c r="P58" s="654" t="s">
        <v>1414</v>
      </c>
      <c r="Q58" s="654" t="s">
        <v>1414</v>
      </c>
      <c r="R58" s="654" t="s">
        <v>1414</v>
      </c>
      <c r="S58" s="654" t="s">
        <v>1414</v>
      </c>
      <c r="T58" s="654" t="s">
        <v>1414</v>
      </c>
      <c r="U58" s="654" t="s">
        <v>1414</v>
      </c>
      <c r="V58" s="654">
        <v>2</v>
      </c>
      <c r="W58" s="655"/>
      <c r="X58" s="655"/>
      <c r="Y58" s="656"/>
      <c r="Z58" s="656"/>
      <c r="AA58" s="656"/>
      <c r="AB58" s="656"/>
      <c r="AC58" s="658"/>
      <c r="AD58" s="62"/>
      <c r="AE58" s="63"/>
      <c r="AF58" s="62"/>
      <c r="AG58" s="62"/>
    </row>
    <row r="59" spans="1:33" s="64" customFormat="1" ht="16.5" customHeight="1" x14ac:dyDescent="0.15">
      <c r="A59" s="650"/>
      <c r="B59" s="651">
        <v>78</v>
      </c>
      <c r="C59" s="652" t="s">
        <v>312</v>
      </c>
      <c r="D59" s="653" t="s">
        <v>1484</v>
      </c>
      <c r="E59" s="654" t="s">
        <v>1414</v>
      </c>
      <c r="F59" s="654" t="s">
        <v>1414</v>
      </c>
      <c r="G59" s="654" t="s">
        <v>1414</v>
      </c>
      <c r="H59" s="654" t="s">
        <v>1892</v>
      </c>
      <c r="I59" s="654" t="s">
        <v>1414</v>
      </c>
      <c r="J59" s="654" t="s">
        <v>1414</v>
      </c>
      <c r="K59" s="654" t="s">
        <v>1414</v>
      </c>
      <c r="L59" s="654" t="s">
        <v>1414</v>
      </c>
      <c r="M59" s="654" t="s">
        <v>1414</v>
      </c>
      <c r="N59" s="654" t="s">
        <v>1414</v>
      </c>
      <c r="O59" s="654" t="s">
        <v>1414</v>
      </c>
      <c r="P59" s="654" t="s">
        <v>1414</v>
      </c>
      <c r="Q59" s="654" t="s">
        <v>1414</v>
      </c>
      <c r="R59" s="654" t="s">
        <v>1414</v>
      </c>
      <c r="S59" s="654" t="s">
        <v>1414</v>
      </c>
      <c r="T59" s="654">
        <v>3</v>
      </c>
      <c r="U59" s="654" t="s">
        <v>1890</v>
      </c>
      <c r="V59" s="654" t="s">
        <v>1414</v>
      </c>
      <c r="W59" s="655"/>
      <c r="X59" s="655"/>
      <c r="Y59" s="656"/>
      <c r="Z59" s="656"/>
      <c r="AA59" s="656"/>
      <c r="AB59" s="656"/>
      <c r="AC59" s="658"/>
      <c r="AD59" s="62"/>
      <c r="AE59" s="63"/>
      <c r="AF59" s="62"/>
      <c r="AG59" s="62"/>
    </row>
    <row r="60" spans="1:33" s="64" customFormat="1" ht="16.5" customHeight="1" x14ac:dyDescent="0.15">
      <c r="A60" s="650"/>
      <c r="B60" s="651">
        <v>65</v>
      </c>
      <c r="C60" s="652" t="s">
        <v>298</v>
      </c>
      <c r="D60" s="653" t="s">
        <v>1485</v>
      </c>
      <c r="E60" s="654" t="s">
        <v>1414</v>
      </c>
      <c r="F60" s="654" t="s">
        <v>1414</v>
      </c>
      <c r="G60" s="654" t="s">
        <v>1414</v>
      </c>
      <c r="H60" s="654" t="s">
        <v>1414</v>
      </c>
      <c r="I60" s="654" t="s">
        <v>1414</v>
      </c>
      <c r="J60" s="654" t="s">
        <v>1414</v>
      </c>
      <c r="K60" s="654" t="s">
        <v>1414</v>
      </c>
      <c r="L60" s="654" t="s">
        <v>1414</v>
      </c>
      <c r="M60" s="654" t="s">
        <v>1414</v>
      </c>
      <c r="N60" s="654" t="s">
        <v>1414</v>
      </c>
      <c r="O60" s="654" t="s">
        <v>1414</v>
      </c>
      <c r="P60" s="654" t="s">
        <v>1414</v>
      </c>
      <c r="Q60" s="654" t="s">
        <v>1414</v>
      </c>
      <c r="R60" s="654" t="s">
        <v>1414</v>
      </c>
      <c r="S60" s="654" t="s">
        <v>1414</v>
      </c>
      <c r="T60" s="654" t="s">
        <v>1414</v>
      </c>
      <c r="U60" s="654" t="s">
        <v>1414</v>
      </c>
      <c r="V60" s="654">
        <v>2</v>
      </c>
      <c r="W60" s="655"/>
      <c r="X60" s="655"/>
      <c r="Y60" s="656"/>
      <c r="Z60" s="656"/>
      <c r="AA60" s="656"/>
      <c r="AB60" s="656"/>
      <c r="AC60" s="658"/>
      <c r="AD60" s="62"/>
      <c r="AE60" s="63"/>
      <c r="AF60" s="62"/>
      <c r="AG60" s="62"/>
    </row>
    <row r="61" spans="1:33" s="64" customFormat="1" ht="16.5" customHeight="1" x14ac:dyDescent="0.15">
      <c r="A61" s="650"/>
      <c r="B61" s="651">
        <v>79</v>
      </c>
      <c r="C61" s="652" t="s">
        <v>313</v>
      </c>
      <c r="D61" s="653" t="s">
        <v>1486</v>
      </c>
      <c r="E61" s="654" t="s">
        <v>1414</v>
      </c>
      <c r="F61" s="654" t="s">
        <v>1414</v>
      </c>
      <c r="G61" s="654" t="s">
        <v>1414</v>
      </c>
      <c r="H61" s="654" t="s">
        <v>1892</v>
      </c>
      <c r="I61" s="654" t="s">
        <v>1414</v>
      </c>
      <c r="J61" s="654" t="s">
        <v>1414</v>
      </c>
      <c r="K61" s="654" t="s">
        <v>1414</v>
      </c>
      <c r="L61" s="654" t="s">
        <v>1414</v>
      </c>
      <c r="M61" s="654" t="s">
        <v>1414</v>
      </c>
      <c r="N61" s="654" t="s">
        <v>1414</v>
      </c>
      <c r="O61" s="654" t="s">
        <v>1414</v>
      </c>
      <c r="P61" s="654" t="s">
        <v>1414</v>
      </c>
      <c r="Q61" s="654" t="s">
        <v>1414</v>
      </c>
      <c r="R61" s="654" t="s">
        <v>1414</v>
      </c>
      <c r="S61" s="654" t="s">
        <v>1414</v>
      </c>
      <c r="T61" s="654">
        <v>3</v>
      </c>
      <c r="U61" s="654" t="s">
        <v>1890</v>
      </c>
      <c r="V61" s="654" t="s">
        <v>1414</v>
      </c>
      <c r="W61" s="655"/>
      <c r="X61" s="655"/>
      <c r="Y61" s="656"/>
      <c r="Z61" s="656"/>
      <c r="AA61" s="656"/>
      <c r="AB61" s="656"/>
      <c r="AC61" s="658"/>
      <c r="AD61" s="62"/>
      <c r="AE61" s="63"/>
      <c r="AF61" s="62"/>
      <c r="AG61" s="62"/>
    </row>
    <row r="62" spans="1:33" s="64" customFormat="1" ht="16.5" customHeight="1" x14ac:dyDescent="0.15">
      <c r="A62" s="650"/>
      <c r="B62" s="651">
        <v>66</v>
      </c>
      <c r="C62" s="652" t="s">
        <v>299</v>
      </c>
      <c r="D62" s="653" t="s">
        <v>1487</v>
      </c>
      <c r="E62" s="654" t="s">
        <v>1414</v>
      </c>
      <c r="F62" s="654" t="s">
        <v>1414</v>
      </c>
      <c r="G62" s="654" t="s">
        <v>1414</v>
      </c>
      <c r="H62" s="654" t="s">
        <v>1414</v>
      </c>
      <c r="I62" s="654" t="s">
        <v>1414</v>
      </c>
      <c r="J62" s="654" t="s">
        <v>1414</v>
      </c>
      <c r="K62" s="654" t="s">
        <v>1414</v>
      </c>
      <c r="L62" s="654" t="s">
        <v>1414</v>
      </c>
      <c r="M62" s="654" t="s">
        <v>1414</v>
      </c>
      <c r="N62" s="654" t="s">
        <v>1414</v>
      </c>
      <c r="O62" s="654" t="s">
        <v>1414</v>
      </c>
      <c r="P62" s="654" t="s">
        <v>1414</v>
      </c>
      <c r="Q62" s="654" t="s">
        <v>1414</v>
      </c>
      <c r="R62" s="654" t="s">
        <v>1414</v>
      </c>
      <c r="S62" s="654" t="s">
        <v>1414</v>
      </c>
      <c r="T62" s="654" t="s">
        <v>1414</v>
      </c>
      <c r="U62" s="654" t="s">
        <v>1414</v>
      </c>
      <c r="V62" s="654">
        <v>2</v>
      </c>
      <c r="W62" s="655"/>
      <c r="X62" s="655"/>
      <c r="Y62" s="656"/>
      <c r="Z62" s="656"/>
      <c r="AA62" s="656"/>
      <c r="AB62" s="656"/>
      <c r="AC62" s="658"/>
      <c r="AD62" s="62"/>
      <c r="AE62" s="63"/>
      <c r="AF62" s="62"/>
      <c r="AG62" s="62"/>
    </row>
    <row r="63" spans="1:33" s="64" customFormat="1" ht="16.5" customHeight="1" x14ac:dyDescent="0.15">
      <c r="A63" s="650"/>
      <c r="B63" s="651">
        <v>67</v>
      </c>
      <c r="C63" s="652" t="s">
        <v>299</v>
      </c>
      <c r="D63" s="653" t="s">
        <v>1488</v>
      </c>
      <c r="E63" s="654" t="s">
        <v>1414</v>
      </c>
      <c r="F63" s="654" t="s">
        <v>1414</v>
      </c>
      <c r="G63" s="654" t="s">
        <v>1414</v>
      </c>
      <c r="H63" s="654" t="s">
        <v>1414</v>
      </c>
      <c r="I63" s="654" t="s">
        <v>1414</v>
      </c>
      <c r="J63" s="654" t="s">
        <v>1414</v>
      </c>
      <c r="K63" s="654" t="s">
        <v>1414</v>
      </c>
      <c r="L63" s="654" t="s">
        <v>1414</v>
      </c>
      <c r="M63" s="654" t="s">
        <v>1414</v>
      </c>
      <c r="N63" s="654" t="s">
        <v>1414</v>
      </c>
      <c r="O63" s="654" t="s">
        <v>1414</v>
      </c>
      <c r="P63" s="654" t="s">
        <v>1414</v>
      </c>
      <c r="Q63" s="654" t="s">
        <v>1414</v>
      </c>
      <c r="R63" s="654" t="s">
        <v>1414</v>
      </c>
      <c r="S63" s="654" t="s">
        <v>1414</v>
      </c>
      <c r="T63" s="654" t="s">
        <v>1414</v>
      </c>
      <c r="U63" s="654" t="s">
        <v>1414</v>
      </c>
      <c r="V63" s="654">
        <v>2</v>
      </c>
      <c r="W63" s="655"/>
      <c r="X63" s="655"/>
      <c r="Y63" s="656"/>
      <c r="Z63" s="656"/>
      <c r="AA63" s="656"/>
      <c r="AB63" s="656"/>
      <c r="AC63" s="658"/>
      <c r="AD63" s="62"/>
      <c r="AE63" s="63"/>
      <c r="AF63" s="62"/>
      <c r="AG63" s="62"/>
    </row>
    <row r="64" spans="1:33" s="64" customFormat="1" ht="16.5" customHeight="1" x14ac:dyDescent="0.15">
      <c r="A64" s="650"/>
      <c r="B64" s="651">
        <v>58</v>
      </c>
      <c r="C64" s="652" t="s">
        <v>300</v>
      </c>
      <c r="D64" s="653" t="s">
        <v>1489</v>
      </c>
      <c r="E64" s="654" t="s">
        <v>1414</v>
      </c>
      <c r="F64" s="654" t="s">
        <v>1414</v>
      </c>
      <c r="G64" s="654" t="s">
        <v>1414</v>
      </c>
      <c r="H64" s="654" t="s">
        <v>1414</v>
      </c>
      <c r="I64" s="654" t="s">
        <v>1414</v>
      </c>
      <c r="J64" s="654" t="s">
        <v>1414</v>
      </c>
      <c r="K64" s="654" t="s">
        <v>1414</v>
      </c>
      <c r="L64" s="654" t="s">
        <v>1414</v>
      </c>
      <c r="M64" s="654" t="s">
        <v>1414</v>
      </c>
      <c r="N64" s="654" t="s">
        <v>1414</v>
      </c>
      <c r="O64" s="654" t="s">
        <v>1414</v>
      </c>
      <c r="P64" s="654" t="s">
        <v>1414</v>
      </c>
      <c r="Q64" s="654" t="s">
        <v>1414</v>
      </c>
      <c r="R64" s="654" t="s">
        <v>1414</v>
      </c>
      <c r="S64" s="654" t="s">
        <v>1414</v>
      </c>
      <c r="T64" s="654" t="s">
        <v>1414</v>
      </c>
      <c r="U64" s="654" t="s">
        <v>1414</v>
      </c>
      <c r="V64" s="654">
        <v>1</v>
      </c>
      <c r="W64" s="655"/>
      <c r="X64" s="655"/>
      <c r="Y64" s="656"/>
      <c r="Z64" s="656"/>
      <c r="AA64" s="656"/>
      <c r="AB64" s="656"/>
      <c r="AC64" s="658"/>
      <c r="AD64" s="62"/>
      <c r="AE64" s="63"/>
      <c r="AF64" s="62"/>
      <c r="AG64" s="62"/>
    </row>
    <row r="65" spans="1:33" s="64" customFormat="1" ht="16.5" customHeight="1" x14ac:dyDescent="0.15">
      <c r="A65" s="650"/>
      <c r="B65" s="651">
        <v>59</v>
      </c>
      <c r="C65" s="652" t="s">
        <v>301</v>
      </c>
      <c r="D65" s="653" t="s">
        <v>1490</v>
      </c>
      <c r="E65" s="654" t="s">
        <v>1414</v>
      </c>
      <c r="F65" s="654" t="s">
        <v>1414</v>
      </c>
      <c r="G65" s="654" t="s">
        <v>1414</v>
      </c>
      <c r="H65" s="654" t="s">
        <v>1414</v>
      </c>
      <c r="I65" s="654" t="s">
        <v>1414</v>
      </c>
      <c r="J65" s="654" t="s">
        <v>1414</v>
      </c>
      <c r="K65" s="654" t="s">
        <v>1414</v>
      </c>
      <c r="L65" s="654" t="s">
        <v>1414</v>
      </c>
      <c r="M65" s="654" t="s">
        <v>1414</v>
      </c>
      <c r="N65" s="654" t="s">
        <v>1414</v>
      </c>
      <c r="O65" s="654" t="s">
        <v>1414</v>
      </c>
      <c r="P65" s="654" t="s">
        <v>1414</v>
      </c>
      <c r="Q65" s="654" t="s">
        <v>1414</v>
      </c>
      <c r="R65" s="654" t="s">
        <v>1414</v>
      </c>
      <c r="S65" s="654" t="s">
        <v>1414</v>
      </c>
      <c r="T65" s="654" t="s">
        <v>1414</v>
      </c>
      <c r="U65" s="654" t="s">
        <v>1414</v>
      </c>
      <c r="V65" s="654">
        <v>1</v>
      </c>
      <c r="W65" s="655"/>
      <c r="X65" s="655"/>
      <c r="Y65" s="656"/>
      <c r="Z65" s="656"/>
      <c r="AA65" s="656"/>
      <c r="AB65" s="656"/>
      <c r="AC65" s="658"/>
      <c r="AD65" s="62"/>
      <c r="AE65" s="63"/>
      <c r="AF65" s="62"/>
      <c r="AG65" s="62"/>
    </row>
    <row r="66" spans="1:33" s="64" customFormat="1" ht="16.5" customHeight="1" x14ac:dyDescent="0.15">
      <c r="A66" s="650"/>
      <c r="B66" s="651">
        <v>2</v>
      </c>
      <c r="C66" s="652" t="s">
        <v>270</v>
      </c>
      <c r="D66" s="653" t="s">
        <v>1491</v>
      </c>
      <c r="E66" s="654" t="s">
        <v>1492</v>
      </c>
      <c r="F66" s="654" t="s">
        <v>1414</v>
      </c>
      <c r="G66" s="654">
        <v>1</v>
      </c>
      <c r="H66" s="654" t="s">
        <v>1414</v>
      </c>
      <c r="I66" s="654" t="s">
        <v>1414</v>
      </c>
      <c r="J66" s="654" t="s">
        <v>1414</v>
      </c>
      <c r="K66" s="654" t="s">
        <v>1414</v>
      </c>
      <c r="L66" s="654" t="s">
        <v>1414</v>
      </c>
      <c r="M66" s="654" t="s">
        <v>1414</v>
      </c>
      <c r="N66" s="654" t="s">
        <v>1414</v>
      </c>
      <c r="O66" s="654" t="s">
        <v>1414</v>
      </c>
      <c r="P66" s="654" t="s">
        <v>1414</v>
      </c>
      <c r="Q66" s="654" t="s">
        <v>1414</v>
      </c>
      <c r="R66" s="654" t="s">
        <v>1414</v>
      </c>
      <c r="S66" s="654" t="s">
        <v>1414</v>
      </c>
      <c r="T66" s="654" t="s">
        <v>1414</v>
      </c>
      <c r="U66" s="654" t="s">
        <v>1414</v>
      </c>
      <c r="V66" s="654" t="s">
        <v>1414</v>
      </c>
      <c r="W66" s="655"/>
      <c r="X66" s="655"/>
      <c r="Y66" s="656"/>
      <c r="Z66" s="656"/>
      <c r="AA66" s="656"/>
      <c r="AB66" s="656"/>
      <c r="AC66" s="658"/>
      <c r="AD66" s="62"/>
      <c r="AE66" s="63"/>
      <c r="AF66" s="62"/>
      <c r="AG66" s="62"/>
    </row>
    <row r="67" spans="1:33" s="64" customFormat="1" ht="16.5" customHeight="1" x14ac:dyDescent="0.15">
      <c r="A67" s="650"/>
      <c r="B67" s="651">
        <v>5</v>
      </c>
      <c r="C67" s="652" t="s">
        <v>271</v>
      </c>
      <c r="D67" s="653" t="s">
        <v>1493</v>
      </c>
      <c r="E67" s="654" t="s">
        <v>1492</v>
      </c>
      <c r="F67" s="654" t="s">
        <v>1414</v>
      </c>
      <c r="G67" s="654">
        <v>2</v>
      </c>
      <c r="H67" s="654" t="s">
        <v>1414</v>
      </c>
      <c r="I67" s="654" t="s">
        <v>1414</v>
      </c>
      <c r="J67" s="654" t="s">
        <v>1414</v>
      </c>
      <c r="K67" s="654" t="s">
        <v>1414</v>
      </c>
      <c r="L67" s="654" t="s">
        <v>1414</v>
      </c>
      <c r="M67" s="654" t="s">
        <v>1414</v>
      </c>
      <c r="N67" s="654" t="s">
        <v>1414</v>
      </c>
      <c r="O67" s="654" t="s">
        <v>1414</v>
      </c>
      <c r="P67" s="654" t="s">
        <v>1414</v>
      </c>
      <c r="Q67" s="654" t="s">
        <v>1414</v>
      </c>
      <c r="R67" s="654" t="s">
        <v>1414</v>
      </c>
      <c r="S67" s="654" t="s">
        <v>1414</v>
      </c>
      <c r="T67" s="654" t="s">
        <v>1414</v>
      </c>
      <c r="U67" s="654" t="s">
        <v>1414</v>
      </c>
      <c r="V67" s="654" t="s">
        <v>1414</v>
      </c>
      <c r="W67" s="655"/>
      <c r="X67" s="655"/>
      <c r="Y67" s="656"/>
      <c r="Z67" s="656"/>
      <c r="AA67" s="656"/>
      <c r="AB67" s="656"/>
      <c r="AC67" s="658"/>
      <c r="AD67" s="62"/>
      <c r="AE67" s="63"/>
      <c r="AF67" s="62"/>
      <c r="AG67" s="62"/>
    </row>
    <row r="68" spans="1:33" s="64" customFormat="1" ht="16.5" customHeight="1" x14ac:dyDescent="0.15">
      <c r="A68" s="650"/>
      <c r="B68" s="651">
        <v>6</v>
      </c>
      <c r="C68" s="652" t="s">
        <v>272</v>
      </c>
      <c r="D68" s="653" t="s">
        <v>1494</v>
      </c>
      <c r="E68" s="654" t="s">
        <v>1492</v>
      </c>
      <c r="F68" s="654" t="s">
        <v>1414</v>
      </c>
      <c r="G68" s="654">
        <v>2</v>
      </c>
      <c r="H68" s="654" t="s">
        <v>1414</v>
      </c>
      <c r="I68" s="654" t="s">
        <v>1414</v>
      </c>
      <c r="J68" s="654" t="s">
        <v>1414</v>
      </c>
      <c r="K68" s="654" t="s">
        <v>1414</v>
      </c>
      <c r="L68" s="654" t="s">
        <v>1414</v>
      </c>
      <c r="M68" s="654" t="s">
        <v>1414</v>
      </c>
      <c r="N68" s="654" t="s">
        <v>1414</v>
      </c>
      <c r="O68" s="654" t="s">
        <v>1414</v>
      </c>
      <c r="P68" s="654" t="s">
        <v>1414</v>
      </c>
      <c r="Q68" s="654" t="s">
        <v>1414</v>
      </c>
      <c r="R68" s="654" t="s">
        <v>1414</v>
      </c>
      <c r="S68" s="654" t="s">
        <v>1414</v>
      </c>
      <c r="T68" s="654" t="s">
        <v>1414</v>
      </c>
      <c r="U68" s="654" t="s">
        <v>1414</v>
      </c>
      <c r="V68" s="654" t="s">
        <v>1414</v>
      </c>
      <c r="W68" s="655"/>
      <c r="X68" s="655"/>
      <c r="Y68" s="656"/>
      <c r="Z68" s="656"/>
      <c r="AA68" s="656"/>
      <c r="AB68" s="656"/>
      <c r="AC68" s="658"/>
      <c r="AD68" s="62"/>
      <c r="AE68" s="63"/>
      <c r="AF68" s="62"/>
      <c r="AG68" s="62"/>
    </row>
    <row r="69" spans="1:33" s="64" customFormat="1" ht="16.5" customHeight="1" x14ac:dyDescent="0.15">
      <c r="A69" s="650"/>
      <c r="B69" s="651">
        <v>11</v>
      </c>
      <c r="C69" s="652" t="s">
        <v>273</v>
      </c>
      <c r="D69" s="653" t="s">
        <v>1495</v>
      </c>
      <c r="E69" s="654" t="s">
        <v>1492</v>
      </c>
      <c r="F69" s="654" t="s">
        <v>1414</v>
      </c>
      <c r="G69" s="654">
        <v>3</v>
      </c>
      <c r="H69" s="654" t="s">
        <v>1414</v>
      </c>
      <c r="I69" s="654" t="s">
        <v>1414</v>
      </c>
      <c r="J69" s="654" t="s">
        <v>1414</v>
      </c>
      <c r="K69" s="654" t="s">
        <v>1414</v>
      </c>
      <c r="L69" s="654" t="s">
        <v>1414</v>
      </c>
      <c r="M69" s="654" t="s">
        <v>1414</v>
      </c>
      <c r="N69" s="654" t="s">
        <v>1414</v>
      </c>
      <c r="O69" s="654" t="s">
        <v>1414</v>
      </c>
      <c r="P69" s="654" t="s">
        <v>1414</v>
      </c>
      <c r="Q69" s="654" t="s">
        <v>1414</v>
      </c>
      <c r="R69" s="654" t="s">
        <v>1414</v>
      </c>
      <c r="S69" s="654" t="s">
        <v>1414</v>
      </c>
      <c r="T69" s="654" t="s">
        <v>1414</v>
      </c>
      <c r="U69" s="654" t="s">
        <v>1414</v>
      </c>
      <c r="V69" s="654" t="s">
        <v>1414</v>
      </c>
      <c r="W69" s="655"/>
      <c r="X69" s="655"/>
      <c r="Y69" s="656"/>
      <c r="Z69" s="656"/>
      <c r="AA69" s="656"/>
      <c r="AB69" s="656"/>
      <c r="AC69" s="658"/>
      <c r="AD69" s="62"/>
      <c r="AE69" s="63"/>
      <c r="AF69" s="62"/>
      <c r="AG69" s="62"/>
    </row>
    <row r="70" spans="1:33" s="64" customFormat="1" ht="16.5" customHeight="1" x14ac:dyDescent="0.15">
      <c r="A70" s="650"/>
      <c r="B70" s="651">
        <v>12</v>
      </c>
      <c r="C70" s="652" t="s">
        <v>274</v>
      </c>
      <c r="D70" s="653" t="s">
        <v>1496</v>
      </c>
      <c r="E70" s="654" t="s">
        <v>1492</v>
      </c>
      <c r="F70" s="654" t="s">
        <v>1414</v>
      </c>
      <c r="G70" s="654">
        <v>3</v>
      </c>
      <c r="H70" s="654" t="s">
        <v>1414</v>
      </c>
      <c r="I70" s="654" t="s">
        <v>1414</v>
      </c>
      <c r="J70" s="654" t="s">
        <v>1414</v>
      </c>
      <c r="K70" s="654" t="s">
        <v>1414</v>
      </c>
      <c r="L70" s="654" t="s">
        <v>1414</v>
      </c>
      <c r="M70" s="654" t="s">
        <v>1414</v>
      </c>
      <c r="N70" s="654" t="s">
        <v>1414</v>
      </c>
      <c r="O70" s="654" t="s">
        <v>1414</v>
      </c>
      <c r="P70" s="654" t="s">
        <v>1414</v>
      </c>
      <c r="Q70" s="654" t="s">
        <v>1414</v>
      </c>
      <c r="R70" s="654" t="s">
        <v>1414</v>
      </c>
      <c r="S70" s="654" t="s">
        <v>1414</v>
      </c>
      <c r="T70" s="654" t="s">
        <v>1414</v>
      </c>
      <c r="U70" s="654" t="s">
        <v>1414</v>
      </c>
      <c r="V70" s="654" t="s">
        <v>1414</v>
      </c>
      <c r="W70" s="655"/>
      <c r="X70" s="655"/>
      <c r="Y70" s="656"/>
      <c r="Z70" s="656"/>
      <c r="AA70" s="656"/>
      <c r="AB70" s="656"/>
      <c r="AC70" s="658"/>
      <c r="AD70" s="62"/>
      <c r="AE70" s="63"/>
      <c r="AF70" s="62"/>
      <c r="AG70" s="62"/>
    </row>
    <row r="71" spans="1:33" s="64" customFormat="1" ht="16.5" customHeight="1" x14ac:dyDescent="0.15">
      <c r="A71" s="650"/>
      <c r="B71" s="651">
        <v>3</v>
      </c>
      <c r="C71" s="652" t="s">
        <v>275</v>
      </c>
      <c r="D71" s="653" t="s">
        <v>1497</v>
      </c>
      <c r="E71" s="654" t="s">
        <v>1498</v>
      </c>
      <c r="F71" s="654" t="s">
        <v>1414</v>
      </c>
      <c r="G71" s="654">
        <v>1</v>
      </c>
      <c r="H71" s="654" t="s">
        <v>1414</v>
      </c>
      <c r="I71" s="654" t="s">
        <v>1414</v>
      </c>
      <c r="J71" s="654" t="s">
        <v>1414</v>
      </c>
      <c r="K71" s="654" t="s">
        <v>1414</v>
      </c>
      <c r="L71" s="654" t="s">
        <v>1414</v>
      </c>
      <c r="M71" s="654" t="s">
        <v>1414</v>
      </c>
      <c r="N71" s="654" t="s">
        <v>1414</v>
      </c>
      <c r="O71" s="654" t="s">
        <v>1414</v>
      </c>
      <c r="P71" s="654" t="s">
        <v>1414</v>
      </c>
      <c r="Q71" s="654" t="s">
        <v>1414</v>
      </c>
      <c r="R71" s="654" t="s">
        <v>1414</v>
      </c>
      <c r="S71" s="654" t="s">
        <v>1414</v>
      </c>
      <c r="T71" s="654" t="s">
        <v>1414</v>
      </c>
      <c r="U71" s="654" t="s">
        <v>1414</v>
      </c>
      <c r="V71" s="654" t="s">
        <v>1414</v>
      </c>
      <c r="W71" s="655"/>
      <c r="X71" s="655"/>
      <c r="Y71" s="656"/>
      <c r="Z71" s="656"/>
      <c r="AA71" s="656"/>
      <c r="AB71" s="656"/>
      <c r="AC71" s="658"/>
      <c r="AD71" s="62"/>
      <c r="AE71" s="63"/>
      <c r="AF71" s="62"/>
      <c r="AG71" s="62"/>
    </row>
    <row r="72" spans="1:33" s="64" customFormat="1" ht="16.5" customHeight="1" x14ac:dyDescent="0.15">
      <c r="A72" s="650"/>
      <c r="B72" s="651">
        <v>9</v>
      </c>
      <c r="C72" s="652" t="s">
        <v>276</v>
      </c>
      <c r="D72" s="653" t="s">
        <v>1499</v>
      </c>
      <c r="E72" s="654" t="s">
        <v>1498</v>
      </c>
      <c r="F72" s="654" t="s">
        <v>1414</v>
      </c>
      <c r="G72" s="654">
        <v>2</v>
      </c>
      <c r="H72" s="654" t="s">
        <v>1414</v>
      </c>
      <c r="I72" s="654" t="s">
        <v>1414</v>
      </c>
      <c r="J72" s="654" t="s">
        <v>1414</v>
      </c>
      <c r="K72" s="654" t="s">
        <v>1414</v>
      </c>
      <c r="L72" s="654" t="s">
        <v>1414</v>
      </c>
      <c r="M72" s="654" t="s">
        <v>1414</v>
      </c>
      <c r="N72" s="654" t="s">
        <v>1414</v>
      </c>
      <c r="O72" s="654" t="s">
        <v>1414</v>
      </c>
      <c r="P72" s="654" t="s">
        <v>1414</v>
      </c>
      <c r="Q72" s="654" t="s">
        <v>1414</v>
      </c>
      <c r="R72" s="654" t="s">
        <v>1414</v>
      </c>
      <c r="S72" s="654" t="s">
        <v>1414</v>
      </c>
      <c r="T72" s="654" t="s">
        <v>1414</v>
      </c>
      <c r="U72" s="654" t="s">
        <v>1414</v>
      </c>
      <c r="V72" s="654" t="s">
        <v>1414</v>
      </c>
      <c r="W72" s="655"/>
      <c r="X72" s="655"/>
      <c r="Y72" s="656"/>
      <c r="Z72" s="656"/>
      <c r="AA72" s="656"/>
      <c r="AB72" s="656"/>
      <c r="AC72" s="658"/>
      <c r="AD72" s="62"/>
      <c r="AE72" s="63"/>
      <c r="AF72" s="62"/>
      <c r="AG72" s="62"/>
    </row>
    <row r="73" spans="1:33" s="64" customFormat="1" ht="16.5" customHeight="1" x14ac:dyDescent="0.15">
      <c r="A73" s="650"/>
      <c r="B73" s="651">
        <v>13</v>
      </c>
      <c r="C73" s="652" t="s">
        <v>277</v>
      </c>
      <c r="D73" s="653" t="s">
        <v>1500</v>
      </c>
      <c r="E73" s="654" t="s">
        <v>1498</v>
      </c>
      <c r="F73" s="654" t="s">
        <v>1414</v>
      </c>
      <c r="G73" s="654">
        <v>3</v>
      </c>
      <c r="H73" s="654" t="s">
        <v>1414</v>
      </c>
      <c r="I73" s="654" t="s">
        <v>1414</v>
      </c>
      <c r="J73" s="654" t="s">
        <v>1414</v>
      </c>
      <c r="K73" s="654" t="s">
        <v>1414</v>
      </c>
      <c r="L73" s="654" t="s">
        <v>1414</v>
      </c>
      <c r="M73" s="654" t="s">
        <v>1414</v>
      </c>
      <c r="N73" s="654" t="s">
        <v>1414</v>
      </c>
      <c r="O73" s="654" t="s">
        <v>1414</v>
      </c>
      <c r="P73" s="654" t="s">
        <v>1414</v>
      </c>
      <c r="Q73" s="654" t="s">
        <v>1414</v>
      </c>
      <c r="R73" s="654" t="s">
        <v>1414</v>
      </c>
      <c r="S73" s="654" t="s">
        <v>1414</v>
      </c>
      <c r="T73" s="654" t="s">
        <v>1414</v>
      </c>
      <c r="U73" s="654" t="s">
        <v>1414</v>
      </c>
      <c r="V73" s="654" t="s">
        <v>1414</v>
      </c>
      <c r="W73" s="655"/>
      <c r="X73" s="655"/>
      <c r="Y73" s="656"/>
      <c r="Z73" s="656"/>
      <c r="AA73" s="656"/>
      <c r="AB73" s="656"/>
      <c r="AC73" s="658"/>
      <c r="AD73" s="62"/>
      <c r="AE73" s="63"/>
      <c r="AF73" s="62"/>
      <c r="AG73" s="62"/>
    </row>
    <row r="74" spans="1:33" s="64" customFormat="1" ht="16.5" customHeight="1" x14ac:dyDescent="0.15">
      <c r="A74" s="650"/>
      <c r="B74" s="651">
        <v>20</v>
      </c>
      <c r="C74" s="652" t="s">
        <v>278</v>
      </c>
      <c r="D74" s="653" t="s">
        <v>1501</v>
      </c>
      <c r="E74" s="654" t="s">
        <v>1414</v>
      </c>
      <c r="F74" s="654" t="s">
        <v>1414</v>
      </c>
      <c r="G74" s="654" t="s">
        <v>1414</v>
      </c>
      <c r="H74" s="654" t="s">
        <v>1414</v>
      </c>
      <c r="I74" s="654" t="s">
        <v>1414</v>
      </c>
      <c r="J74" s="654" t="s">
        <v>1414</v>
      </c>
      <c r="K74" s="654" t="s">
        <v>1414</v>
      </c>
      <c r="L74" s="654" t="s">
        <v>1414</v>
      </c>
      <c r="M74" s="654" t="s">
        <v>1414</v>
      </c>
      <c r="N74" s="654" t="s">
        <v>1414</v>
      </c>
      <c r="O74" s="654" t="s">
        <v>1414</v>
      </c>
      <c r="P74" s="654" t="s">
        <v>1414</v>
      </c>
      <c r="Q74" s="654" t="s">
        <v>1414</v>
      </c>
      <c r="R74" s="654" t="s">
        <v>1414</v>
      </c>
      <c r="S74" s="654" t="s">
        <v>1414</v>
      </c>
      <c r="T74" s="654" t="s">
        <v>1414</v>
      </c>
      <c r="U74" s="654" t="s">
        <v>1414</v>
      </c>
      <c r="V74" s="654" t="s">
        <v>1414</v>
      </c>
      <c r="W74" s="655"/>
      <c r="X74" s="655"/>
      <c r="Y74" s="656"/>
      <c r="Z74" s="656"/>
      <c r="AA74" s="656"/>
      <c r="AB74" s="656"/>
      <c r="AC74" s="658"/>
      <c r="AD74" s="62"/>
      <c r="AE74" s="63"/>
      <c r="AF74" s="62"/>
      <c r="AG74" s="62"/>
    </row>
    <row r="75" spans="1:33" s="64" customFormat="1" ht="16.5" customHeight="1" x14ac:dyDescent="0.15">
      <c r="A75" s="650"/>
      <c r="B75" s="651">
        <v>21</v>
      </c>
      <c r="C75" s="652" t="s">
        <v>279</v>
      </c>
      <c r="D75" s="653" t="s">
        <v>1502</v>
      </c>
      <c r="E75" s="654" t="s">
        <v>1414</v>
      </c>
      <c r="F75" s="654" t="s">
        <v>1414</v>
      </c>
      <c r="G75" s="654" t="s">
        <v>1414</v>
      </c>
      <c r="H75" s="654" t="s">
        <v>1414</v>
      </c>
      <c r="I75" s="654" t="s">
        <v>1414</v>
      </c>
      <c r="J75" s="654" t="s">
        <v>1414</v>
      </c>
      <c r="K75" s="654" t="s">
        <v>1414</v>
      </c>
      <c r="L75" s="654" t="s">
        <v>1414</v>
      </c>
      <c r="M75" s="654" t="s">
        <v>1414</v>
      </c>
      <c r="N75" s="654" t="s">
        <v>1414</v>
      </c>
      <c r="O75" s="654" t="s">
        <v>1414</v>
      </c>
      <c r="P75" s="654" t="s">
        <v>1414</v>
      </c>
      <c r="Q75" s="654" t="s">
        <v>1414</v>
      </c>
      <c r="R75" s="654" t="s">
        <v>1414</v>
      </c>
      <c r="S75" s="654" t="s">
        <v>1414</v>
      </c>
      <c r="T75" s="654" t="s">
        <v>1414</v>
      </c>
      <c r="U75" s="654" t="s">
        <v>1414</v>
      </c>
      <c r="V75" s="654" t="s">
        <v>1414</v>
      </c>
      <c r="W75" s="655"/>
      <c r="X75" s="655"/>
      <c r="Y75" s="656"/>
      <c r="Z75" s="656"/>
      <c r="AA75" s="656"/>
      <c r="AB75" s="656"/>
      <c r="AC75" s="658"/>
      <c r="AD75" s="62"/>
      <c r="AE75" s="63"/>
      <c r="AF75" s="62"/>
      <c r="AG75" s="62"/>
    </row>
    <row r="76" spans="1:33" s="64" customFormat="1" ht="16.5" customHeight="1" x14ac:dyDescent="0.15">
      <c r="A76" s="650"/>
      <c r="B76" s="651">
        <v>14</v>
      </c>
      <c r="C76" s="652" t="s">
        <v>280</v>
      </c>
      <c r="D76" s="653" t="s">
        <v>1503</v>
      </c>
      <c r="E76" s="654" t="s">
        <v>1492</v>
      </c>
      <c r="F76" s="654" t="s">
        <v>1414</v>
      </c>
      <c r="G76" s="654">
        <v>4</v>
      </c>
      <c r="H76" s="654" t="s">
        <v>1414</v>
      </c>
      <c r="I76" s="654" t="s">
        <v>1414</v>
      </c>
      <c r="J76" s="654" t="s">
        <v>1414</v>
      </c>
      <c r="K76" s="654" t="s">
        <v>1414</v>
      </c>
      <c r="L76" s="654" t="s">
        <v>1414</v>
      </c>
      <c r="M76" s="654" t="s">
        <v>1414</v>
      </c>
      <c r="N76" s="654" t="s">
        <v>1414</v>
      </c>
      <c r="O76" s="654" t="s">
        <v>1414</v>
      </c>
      <c r="P76" s="654" t="s">
        <v>1414</v>
      </c>
      <c r="Q76" s="654" t="s">
        <v>1414</v>
      </c>
      <c r="R76" s="654" t="s">
        <v>1414</v>
      </c>
      <c r="S76" s="654" t="s">
        <v>1414</v>
      </c>
      <c r="T76" s="654" t="s">
        <v>1414</v>
      </c>
      <c r="U76" s="654" t="s">
        <v>1414</v>
      </c>
      <c r="V76" s="654" t="s">
        <v>1414</v>
      </c>
      <c r="W76" s="655"/>
      <c r="X76" s="655"/>
      <c r="Y76" s="656"/>
      <c r="Z76" s="656"/>
      <c r="AA76" s="656"/>
      <c r="AB76" s="656"/>
      <c r="AC76" s="658"/>
      <c r="AD76" s="62"/>
      <c r="AE76" s="63"/>
      <c r="AF76" s="62"/>
      <c r="AG76" s="62"/>
    </row>
    <row r="77" spans="1:33" s="64" customFormat="1" ht="16.5" customHeight="1" x14ac:dyDescent="0.15">
      <c r="A77" s="650"/>
      <c r="B77" s="651">
        <v>15</v>
      </c>
      <c r="C77" s="652" t="s">
        <v>281</v>
      </c>
      <c r="D77" s="653" t="s">
        <v>1504</v>
      </c>
      <c r="E77" s="654" t="s">
        <v>1492</v>
      </c>
      <c r="F77" s="654" t="s">
        <v>1414</v>
      </c>
      <c r="G77" s="654">
        <v>5</v>
      </c>
      <c r="H77" s="654" t="s">
        <v>1414</v>
      </c>
      <c r="I77" s="654" t="s">
        <v>1414</v>
      </c>
      <c r="J77" s="654" t="s">
        <v>1414</v>
      </c>
      <c r="K77" s="654" t="s">
        <v>1414</v>
      </c>
      <c r="L77" s="654" t="s">
        <v>1414</v>
      </c>
      <c r="M77" s="654" t="s">
        <v>1414</v>
      </c>
      <c r="N77" s="654" t="s">
        <v>1414</v>
      </c>
      <c r="O77" s="654" t="s">
        <v>1414</v>
      </c>
      <c r="P77" s="654" t="s">
        <v>1414</v>
      </c>
      <c r="Q77" s="654" t="s">
        <v>1414</v>
      </c>
      <c r="R77" s="654" t="s">
        <v>1414</v>
      </c>
      <c r="S77" s="654" t="s">
        <v>1414</v>
      </c>
      <c r="T77" s="654" t="s">
        <v>1414</v>
      </c>
      <c r="U77" s="654" t="s">
        <v>1414</v>
      </c>
      <c r="V77" s="654" t="s">
        <v>1414</v>
      </c>
      <c r="W77" s="655"/>
      <c r="X77" s="655"/>
      <c r="Y77" s="656"/>
      <c r="Z77" s="656"/>
      <c r="AA77" s="656"/>
      <c r="AB77" s="656"/>
      <c r="AC77" s="658"/>
      <c r="AD77" s="62"/>
      <c r="AE77" s="63"/>
      <c r="AF77" s="62"/>
      <c r="AG77" s="62"/>
    </row>
    <row r="78" spans="1:33" s="64" customFormat="1" ht="16.5" customHeight="1" x14ac:dyDescent="0.15">
      <c r="A78" s="650"/>
      <c r="B78" s="651">
        <v>17</v>
      </c>
      <c r="C78" s="652" t="s">
        <v>282</v>
      </c>
      <c r="D78" s="653" t="s">
        <v>1505</v>
      </c>
      <c r="E78" s="654" t="s">
        <v>1492</v>
      </c>
      <c r="F78" s="654" t="s">
        <v>1414</v>
      </c>
      <c r="G78" s="654">
        <v>5</v>
      </c>
      <c r="H78" s="654" t="s">
        <v>1414</v>
      </c>
      <c r="I78" s="654" t="s">
        <v>1414</v>
      </c>
      <c r="J78" s="654" t="s">
        <v>1414</v>
      </c>
      <c r="K78" s="654" t="s">
        <v>1414</v>
      </c>
      <c r="L78" s="654" t="s">
        <v>1414</v>
      </c>
      <c r="M78" s="654" t="s">
        <v>1414</v>
      </c>
      <c r="N78" s="654" t="s">
        <v>1414</v>
      </c>
      <c r="O78" s="654" t="s">
        <v>1414</v>
      </c>
      <c r="P78" s="654" t="s">
        <v>1414</v>
      </c>
      <c r="Q78" s="654" t="s">
        <v>1414</v>
      </c>
      <c r="R78" s="654" t="s">
        <v>1414</v>
      </c>
      <c r="S78" s="654" t="s">
        <v>1414</v>
      </c>
      <c r="T78" s="654" t="s">
        <v>1414</v>
      </c>
      <c r="U78" s="654" t="s">
        <v>1414</v>
      </c>
      <c r="V78" s="654" t="s">
        <v>1414</v>
      </c>
      <c r="W78" s="655"/>
      <c r="X78" s="655"/>
      <c r="Y78" s="656"/>
      <c r="Z78" s="656"/>
      <c r="AA78" s="656"/>
      <c r="AB78" s="656"/>
      <c r="AC78" s="658"/>
      <c r="AD78" s="62"/>
      <c r="AE78" s="63"/>
      <c r="AF78" s="62"/>
      <c r="AG78" s="62"/>
    </row>
    <row r="79" spans="1:33" s="64" customFormat="1" ht="16.5" customHeight="1" x14ac:dyDescent="0.15">
      <c r="A79" s="650"/>
      <c r="B79" s="651">
        <v>18</v>
      </c>
      <c r="C79" s="652" t="s">
        <v>283</v>
      </c>
      <c r="D79" s="653" t="s">
        <v>1506</v>
      </c>
      <c r="E79" s="654" t="s">
        <v>1492</v>
      </c>
      <c r="F79" s="654" t="s">
        <v>1414</v>
      </c>
      <c r="G79" s="654">
        <v>6</v>
      </c>
      <c r="H79" s="654" t="s">
        <v>1414</v>
      </c>
      <c r="I79" s="654" t="s">
        <v>1414</v>
      </c>
      <c r="J79" s="654" t="s">
        <v>1414</v>
      </c>
      <c r="K79" s="654" t="s">
        <v>1414</v>
      </c>
      <c r="L79" s="654" t="s">
        <v>1414</v>
      </c>
      <c r="M79" s="654" t="s">
        <v>1414</v>
      </c>
      <c r="N79" s="654" t="s">
        <v>1414</v>
      </c>
      <c r="O79" s="654" t="s">
        <v>1414</v>
      </c>
      <c r="P79" s="654" t="s">
        <v>1414</v>
      </c>
      <c r="Q79" s="654" t="s">
        <v>1414</v>
      </c>
      <c r="R79" s="654" t="s">
        <v>1414</v>
      </c>
      <c r="S79" s="654" t="s">
        <v>1414</v>
      </c>
      <c r="T79" s="654" t="s">
        <v>1414</v>
      </c>
      <c r="U79" s="654" t="s">
        <v>1414</v>
      </c>
      <c r="V79" s="654" t="s">
        <v>1414</v>
      </c>
      <c r="W79" s="655"/>
      <c r="X79" s="655"/>
      <c r="Y79" s="656"/>
      <c r="Z79" s="656"/>
      <c r="AA79" s="656"/>
      <c r="AB79" s="656"/>
      <c r="AC79" s="658"/>
      <c r="AD79" s="62"/>
      <c r="AE79" s="63"/>
      <c r="AF79" s="62"/>
      <c r="AG79" s="62"/>
    </row>
    <row r="80" spans="1:33" s="64" customFormat="1" ht="16.5" customHeight="1" x14ac:dyDescent="0.15">
      <c r="A80" s="650"/>
      <c r="B80" s="651">
        <v>19</v>
      </c>
      <c r="C80" s="652" t="s">
        <v>284</v>
      </c>
      <c r="D80" s="653" t="s">
        <v>1507</v>
      </c>
      <c r="E80" s="654" t="s">
        <v>1492</v>
      </c>
      <c r="F80" s="654" t="s">
        <v>1414</v>
      </c>
      <c r="G80" s="654">
        <v>6</v>
      </c>
      <c r="H80" s="654" t="s">
        <v>1414</v>
      </c>
      <c r="I80" s="654" t="s">
        <v>1414</v>
      </c>
      <c r="J80" s="654" t="s">
        <v>1414</v>
      </c>
      <c r="K80" s="654" t="s">
        <v>1414</v>
      </c>
      <c r="L80" s="654" t="s">
        <v>1414</v>
      </c>
      <c r="M80" s="654" t="s">
        <v>1414</v>
      </c>
      <c r="N80" s="654" t="s">
        <v>1414</v>
      </c>
      <c r="O80" s="654" t="s">
        <v>1414</v>
      </c>
      <c r="P80" s="654" t="s">
        <v>1414</v>
      </c>
      <c r="Q80" s="654" t="s">
        <v>1414</v>
      </c>
      <c r="R80" s="654" t="s">
        <v>1414</v>
      </c>
      <c r="S80" s="654" t="s">
        <v>1414</v>
      </c>
      <c r="T80" s="654" t="s">
        <v>1414</v>
      </c>
      <c r="U80" s="654" t="s">
        <v>1414</v>
      </c>
      <c r="V80" s="654" t="s">
        <v>1414</v>
      </c>
      <c r="W80" s="655"/>
      <c r="X80" s="655"/>
      <c r="Y80" s="656"/>
      <c r="Z80" s="656"/>
      <c r="AA80" s="656"/>
      <c r="AB80" s="656"/>
      <c r="AC80" s="658"/>
      <c r="AD80" s="62"/>
      <c r="AE80" s="63"/>
      <c r="AF80" s="62"/>
      <c r="AG80" s="62"/>
    </row>
    <row r="81" spans="1:33" s="64" customFormat="1" ht="16.5" customHeight="1" x14ac:dyDescent="0.15">
      <c r="A81" s="650"/>
      <c r="B81" s="651">
        <v>16</v>
      </c>
      <c r="C81" s="652" t="s">
        <v>285</v>
      </c>
      <c r="D81" s="653" t="s">
        <v>1508</v>
      </c>
      <c r="E81" s="654" t="s">
        <v>1498</v>
      </c>
      <c r="F81" s="654" t="s">
        <v>1414</v>
      </c>
      <c r="G81" s="654">
        <v>5</v>
      </c>
      <c r="H81" s="654" t="s">
        <v>1414</v>
      </c>
      <c r="I81" s="654" t="s">
        <v>1414</v>
      </c>
      <c r="J81" s="654" t="s">
        <v>1414</v>
      </c>
      <c r="K81" s="654" t="s">
        <v>1414</v>
      </c>
      <c r="L81" s="654" t="s">
        <v>1414</v>
      </c>
      <c r="M81" s="654" t="s">
        <v>1414</v>
      </c>
      <c r="N81" s="654" t="s">
        <v>1414</v>
      </c>
      <c r="O81" s="654" t="s">
        <v>1414</v>
      </c>
      <c r="P81" s="654" t="s">
        <v>1414</v>
      </c>
      <c r="Q81" s="654" t="s">
        <v>1414</v>
      </c>
      <c r="R81" s="654" t="s">
        <v>1414</v>
      </c>
      <c r="S81" s="654" t="s">
        <v>1414</v>
      </c>
      <c r="T81" s="654" t="s">
        <v>1414</v>
      </c>
      <c r="U81" s="654" t="s">
        <v>1414</v>
      </c>
      <c r="V81" s="654" t="s">
        <v>1414</v>
      </c>
      <c r="W81" s="655"/>
      <c r="X81" s="655"/>
      <c r="Y81" s="656"/>
      <c r="Z81" s="656"/>
      <c r="AA81" s="656"/>
      <c r="AB81" s="656"/>
      <c r="AC81" s="658"/>
      <c r="AD81" s="62"/>
      <c r="AE81" s="63"/>
      <c r="AF81" s="62"/>
      <c r="AG81" s="62"/>
    </row>
    <row r="82" spans="1:33" s="64" customFormat="1" ht="16.5" customHeight="1" x14ac:dyDescent="0.15">
      <c r="A82" s="650"/>
      <c r="B82" s="651">
        <v>1</v>
      </c>
      <c r="C82" s="652" t="s">
        <v>286</v>
      </c>
      <c r="D82" s="653" t="s">
        <v>1509</v>
      </c>
      <c r="E82" s="654" t="s">
        <v>1498</v>
      </c>
      <c r="F82" s="654" t="s">
        <v>1414</v>
      </c>
      <c r="G82" s="654">
        <v>6</v>
      </c>
      <c r="H82" s="654" t="s">
        <v>1414</v>
      </c>
      <c r="I82" s="654" t="s">
        <v>1414</v>
      </c>
      <c r="J82" s="654" t="s">
        <v>1414</v>
      </c>
      <c r="K82" s="654" t="s">
        <v>1414</v>
      </c>
      <c r="L82" s="654" t="s">
        <v>1414</v>
      </c>
      <c r="M82" s="654" t="s">
        <v>1414</v>
      </c>
      <c r="N82" s="654" t="s">
        <v>1414</v>
      </c>
      <c r="O82" s="654" t="s">
        <v>1414</v>
      </c>
      <c r="P82" s="654" t="s">
        <v>1414</v>
      </c>
      <c r="Q82" s="654" t="s">
        <v>1414</v>
      </c>
      <c r="R82" s="654" t="s">
        <v>1414</v>
      </c>
      <c r="S82" s="654" t="s">
        <v>1414</v>
      </c>
      <c r="T82" s="654" t="s">
        <v>1414</v>
      </c>
      <c r="U82" s="654" t="s">
        <v>1414</v>
      </c>
      <c r="V82" s="654" t="s">
        <v>1414</v>
      </c>
      <c r="W82" s="655"/>
      <c r="X82" s="655"/>
      <c r="Y82" s="656"/>
      <c r="Z82" s="656"/>
      <c r="AA82" s="656"/>
      <c r="AB82" s="656"/>
      <c r="AC82" s="658"/>
      <c r="AD82" s="62"/>
      <c r="AE82" s="63"/>
      <c r="AF82" s="62"/>
      <c r="AG82" s="62"/>
    </row>
    <row r="83" spans="1:33" s="64" customFormat="1" ht="16.5" customHeight="1" x14ac:dyDescent="0.15">
      <c r="A83" s="650"/>
      <c r="B83" s="651">
        <v>4</v>
      </c>
      <c r="C83" s="652" t="s">
        <v>270</v>
      </c>
      <c r="D83" s="653" t="s">
        <v>1510</v>
      </c>
      <c r="E83" s="654" t="s">
        <v>1492</v>
      </c>
      <c r="F83" s="654" t="s">
        <v>1414</v>
      </c>
      <c r="G83" s="654">
        <v>2</v>
      </c>
      <c r="H83" s="654" t="s">
        <v>1414</v>
      </c>
      <c r="I83" s="654" t="s">
        <v>1414</v>
      </c>
      <c r="J83" s="654" t="s">
        <v>1414</v>
      </c>
      <c r="K83" s="654" t="s">
        <v>1414</v>
      </c>
      <c r="L83" s="654" t="s">
        <v>1414</v>
      </c>
      <c r="M83" s="654" t="s">
        <v>1414</v>
      </c>
      <c r="N83" s="654" t="s">
        <v>1414</v>
      </c>
      <c r="O83" s="654" t="s">
        <v>1414</v>
      </c>
      <c r="P83" s="654" t="s">
        <v>1414</v>
      </c>
      <c r="Q83" s="654" t="s">
        <v>1414</v>
      </c>
      <c r="R83" s="654" t="s">
        <v>1414</v>
      </c>
      <c r="S83" s="654" t="s">
        <v>1414</v>
      </c>
      <c r="T83" s="654" t="s">
        <v>1414</v>
      </c>
      <c r="U83" s="654" t="s">
        <v>1414</v>
      </c>
      <c r="V83" s="654" t="s">
        <v>1414</v>
      </c>
      <c r="W83" s="655"/>
      <c r="X83" s="655"/>
      <c r="Y83" s="656"/>
      <c r="Z83" s="656"/>
      <c r="AA83" s="656"/>
      <c r="AB83" s="656"/>
      <c r="AC83" s="658"/>
      <c r="AD83" s="62"/>
      <c r="AE83" s="63"/>
      <c r="AF83" s="62"/>
      <c r="AG83" s="62"/>
    </row>
    <row r="84" spans="1:33" s="64" customFormat="1" ht="16.5" customHeight="1" x14ac:dyDescent="0.15">
      <c r="A84" s="650"/>
      <c r="B84" s="651">
        <v>7</v>
      </c>
      <c r="C84" s="652" t="s">
        <v>272</v>
      </c>
      <c r="D84" s="653" t="s">
        <v>1511</v>
      </c>
      <c r="E84" s="654" t="s">
        <v>1492</v>
      </c>
      <c r="F84" s="654" t="s">
        <v>1414</v>
      </c>
      <c r="G84" s="654">
        <v>2</v>
      </c>
      <c r="H84" s="654" t="s">
        <v>1414</v>
      </c>
      <c r="I84" s="654" t="s">
        <v>1414</v>
      </c>
      <c r="J84" s="654" t="s">
        <v>1414</v>
      </c>
      <c r="K84" s="654" t="s">
        <v>1414</v>
      </c>
      <c r="L84" s="654" t="s">
        <v>1414</v>
      </c>
      <c r="M84" s="654" t="s">
        <v>1414</v>
      </c>
      <c r="N84" s="654" t="s">
        <v>1414</v>
      </c>
      <c r="O84" s="654" t="s">
        <v>1414</v>
      </c>
      <c r="P84" s="654" t="s">
        <v>1414</v>
      </c>
      <c r="Q84" s="654" t="s">
        <v>1414</v>
      </c>
      <c r="R84" s="654" t="s">
        <v>1414</v>
      </c>
      <c r="S84" s="654" t="s">
        <v>1414</v>
      </c>
      <c r="T84" s="654" t="s">
        <v>1414</v>
      </c>
      <c r="U84" s="654" t="s">
        <v>1414</v>
      </c>
      <c r="V84" s="654" t="s">
        <v>1414</v>
      </c>
      <c r="W84" s="655"/>
      <c r="X84" s="655"/>
      <c r="Y84" s="656"/>
      <c r="Z84" s="656"/>
      <c r="AA84" s="656"/>
      <c r="AB84" s="656"/>
      <c r="AC84" s="658"/>
      <c r="AD84" s="62"/>
      <c r="AE84" s="63"/>
      <c r="AF84" s="62"/>
      <c r="AG84" s="62"/>
    </row>
    <row r="85" spans="1:33" s="64" customFormat="1" ht="16.5" customHeight="1" x14ac:dyDescent="0.15">
      <c r="A85" s="650"/>
      <c r="B85" s="651">
        <v>8</v>
      </c>
      <c r="C85" s="652" t="s">
        <v>272</v>
      </c>
      <c r="D85" s="653" t="s">
        <v>1512</v>
      </c>
      <c r="E85" s="654" t="s">
        <v>1492</v>
      </c>
      <c r="F85" s="654" t="s">
        <v>1414</v>
      </c>
      <c r="G85" s="654">
        <v>2</v>
      </c>
      <c r="H85" s="654" t="s">
        <v>1414</v>
      </c>
      <c r="I85" s="654" t="s">
        <v>1414</v>
      </c>
      <c r="J85" s="654" t="s">
        <v>1414</v>
      </c>
      <c r="K85" s="654" t="s">
        <v>1414</v>
      </c>
      <c r="L85" s="654" t="s">
        <v>1414</v>
      </c>
      <c r="M85" s="654" t="s">
        <v>1414</v>
      </c>
      <c r="N85" s="654" t="s">
        <v>1414</v>
      </c>
      <c r="O85" s="654" t="s">
        <v>1414</v>
      </c>
      <c r="P85" s="654" t="s">
        <v>1414</v>
      </c>
      <c r="Q85" s="654" t="s">
        <v>1414</v>
      </c>
      <c r="R85" s="654" t="s">
        <v>1414</v>
      </c>
      <c r="S85" s="654" t="s">
        <v>1414</v>
      </c>
      <c r="T85" s="654" t="s">
        <v>1414</v>
      </c>
      <c r="U85" s="654" t="s">
        <v>1414</v>
      </c>
      <c r="V85" s="654" t="s">
        <v>1414</v>
      </c>
      <c r="W85" s="655"/>
      <c r="X85" s="655"/>
      <c r="Y85" s="656"/>
      <c r="Z85" s="656"/>
      <c r="AA85" s="656"/>
      <c r="AB85" s="656"/>
      <c r="AC85" s="658"/>
      <c r="AD85" s="62"/>
      <c r="AE85" s="63"/>
      <c r="AF85" s="62"/>
      <c r="AG85" s="62"/>
    </row>
    <row r="86" spans="1:33" s="64" customFormat="1" ht="16.5" customHeight="1" x14ac:dyDescent="0.15">
      <c r="A86" s="650"/>
      <c r="B86" s="651">
        <v>10</v>
      </c>
      <c r="C86" s="652" t="s">
        <v>272</v>
      </c>
      <c r="D86" s="653" t="s">
        <v>1513</v>
      </c>
      <c r="E86" s="654" t="s">
        <v>1492</v>
      </c>
      <c r="F86" s="654" t="s">
        <v>1414</v>
      </c>
      <c r="G86" s="654">
        <v>3</v>
      </c>
      <c r="H86" s="654" t="s">
        <v>1414</v>
      </c>
      <c r="I86" s="654" t="s">
        <v>1414</v>
      </c>
      <c r="J86" s="654" t="s">
        <v>1414</v>
      </c>
      <c r="K86" s="654" t="s">
        <v>1414</v>
      </c>
      <c r="L86" s="654" t="s">
        <v>1414</v>
      </c>
      <c r="M86" s="654" t="s">
        <v>1414</v>
      </c>
      <c r="N86" s="654" t="s">
        <v>1414</v>
      </c>
      <c r="O86" s="654" t="s">
        <v>1414</v>
      </c>
      <c r="P86" s="654" t="s">
        <v>1414</v>
      </c>
      <c r="Q86" s="654" t="s">
        <v>1414</v>
      </c>
      <c r="R86" s="654" t="s">
        <v>1414</v>
      </c>
      <c r="S86" s="654" t="s">
        <v>1414</v>
      </c>
      <c r="T86" s="654" t="s">
        <v>1414</v>
      </c>
      <c r="U86" s="654" t="s">
        <v>1414</v>
      </c>
      <c r="V86" s="654" t="s">
        <v>1414</v>
      </c>
      <c r="W86" s="655"/>
      <c r="X86" s="655"/>
      <c r="Y86" s="656"/>
      <c r="Z86" s="656"/>
      <c r="AA86" s="656"/>
      <c r="AB86" s="656"/>
      <c r="AC86" s="658"/>
      <c r="AD86" s="62"/>
      <c r="AE86" s="63"/>
      <c r="AF86" s="62"/>
      <c r="AG86" s="62"/>
    </row>
    <row r="87" spans="1:33" s="64" customFormat="1" ht="16.5" customHeight="1" x14ac:dyDescent="0.15">
      <c r="A87" s="650"/>
      <c r="B87" s="651">
        <v>41</v>
      </c>
      <c r="C87" s="652" t="s">
        <v>332</v>
      </c>
      <c r="D87" s="653" t="s">
        <v>1514</v>
      </c>
      <c r="E87" s="654" t="s">
        <v>1414</v>
      </c>
      <c r="F87" s="654" t="s">
        <v>1414</v>
      </c>
      <c r="G87" s="654" t="s">
        <v>1414</v>
      </c>
      <c r="H87" s="654" t="s">
        <v>1891</v>
      </c>
      <c r="I87" s="654" t="s">
        <v>1414</v>
      </c>
      <c r="J87" s="654" t="s">
        <v>1414</v>
      </c>
      <c r="K87" s="654" t="s">
        <v>1414</v>
      </c>
      <c r="L87" s="654" t="s">
        <v>1414</v>
      </c>
      <c r="M87" s="654" t="s">
        <v>1414</v>
      </c>
      <c r="N87" s="654" t="s">
        <v>1414</v>
      </c>
      <c r="O87" s="654" t="s">
        <v>1414</v>
      </c>
      <c r="P87" s="654" t="s">
        <v>1414</v>
      </c>
      <c r="Q87" s="654" t="s">
        <v>1414</v>
      </c>
      <c r="R87" s="654" t="s">
        <v>1414</v>
      </c>
      <c r="S87" s="654" t="s">
        <v>1414</v>
      </c>
      <c r="T87" s="654">
        <v>3</v>
      </c>
      <c r="U87" s="654" t="s">
        <v>1890</v>
      </c>
      <c r="V87" s="654" t="s">
        <v>1414</v>
      </c>
      <c r="W87" s="655"/>
      <c r="X87" s="655"/>
      <c r="Y87" s="656"/>
      <c r="Z87" s="656"/>
      <c r="AA87" s="656"/>
      <c r="AB87" s="656"/>
      <c r="AC87" s="658"/>
      <c r="AD87" s="62"/>
      <c r="AE87" s="63"/>
      <c r="AF87" s="62"/>
      <c r="AG87" s="62"/>
    </row>
    <row r="88" spans="1:33" s="64" customFormat="1" ht="16.5" customHeight="1" x14ac:dyDescent="0.15">
      <c r="A88" s="650"/>
      <c r="B88" s="651">
        <v>42</v>
      </c>
      <c r="C88" s="652" t="s">
        <v>333</v>
      </c>
      <c r="D88" s="653" t="s">
        <v>1515</v>
      </c>
      <c r="E88" s="654" t="s">
        <v>1414</v>
      </c>
      <c r="F88" s="654" t="s">
        <v>1414</v>
      </c>
      <c r="G88" s="654" t="s">
        <v>1414</v>
      </c>
      <c r="H88" s="654" t="s">
        <v>1892</v>
      </c>
      <c r="I88" s="654" t="s">
        <v>1414</v>
      </c>
      <c r="J88" s="654" t="s">
        <v>1414</v>
      </c>
      <c r="K88" s="654" t="s">
        <v>1414</v>
      </c>
      <c r="L88" s="654" t="s">
        <v>1414</v>
      </c>
      <c r="M88" s="654" t="s">
        <v>1414</v>
      </c>
      <c r="N88" s="654" t="s">
        <v>1414</v>
      </c>
      <c r="O88" s="654" t="s">
        <v>1414</v>
      </c>
      <c r="P88" s="654" t="s">
        <v>1414</v>
      </c>
      <c r="Q88" s="654" t="s">
        <v>1414</v>
      </c>
      <c r="R88" s="654" t="s">
        <v>1414</v>
      </c>
      <c r="S88" s="654" t="s">
        <v>1414</v>
      </c>
      <c r="T88" s="654">
        <v>3</v>
      </c>
      <c r="U88" s="654" t="s">
        <v>1890</v>
      </c>
      <c r="V88" s="654" t="s">
        <v>1414</v>
      </c>
      <c r="W88" s="655"/>
      <c r="X88" s="655"/>
      <c r="Y88" s="656"/>
      <c r="Z88" s="656"/>
      <c r="AA88" s="656"/>
      <c r="AB88" s="656"/>
      <c r="AC88" s="658"/>
      <c r="AD88" s="62"/>
      <c r="AE88" s="63"/>
      <c r="AF88" s="62"/>
      <c r="AG88" s="62"/>
    </row>
    <row r="89" spans="1:33" s="64" customFormat="1" ht="16.5" customHeight="1" x14ac:dyDescent="0.15">
      <c r="A89" s="650"/>
      <c r="B89" s="651">
        <v>22</v>
      </c>
      <c r="C89" s="652" t="s">
        <v>314</v>
      </c>
      <c r="D89" s="653" t="s">
        <v>1516</v>
      </c>
      <c r="E89" s="654" t="s">
        <v>1517</v>
      </c>
      <c r="F89" s="654" t="s">
        <v>1414</v>
      </c>
      <c r="G89" s="654" t="s">
        <v>1414</v>
      </c>
      <c r="H89" s="654" t="s">
        <v>1414</v>
      </c>
      <c r="I89" s="654" t="s">
        <v>1414</v>
      </c>
      <c r="J89" s="654" t="s">
        <v>1414</v>
      </c>
      <c r="K89" s="654" t="s">
        <v>1414</v>
      </c>
      <c r="L89" s="654" t="s">
        <v>1414</v>
      </c>
      <c r="M89" s="654" t="s">
        <v>1414</v>
      </c>
      <c r="N89" s="654" t="s">
        <v>1414</v>
      </c>
      <c r="O89" s="654" t="s">
        <v>1414</v>
      </c>
      <c r="P89" s="654" t="s">
        <v>1414</v>
      </c>
      <c r="Q89" s="654" t="s">
        <v>1414</v>
      </c>
      <c r="R89" s="654" t="s">
        <v>1414</v>
      </c>
      <c r="S89" s="654" t="s">
        <v>1414</v>
      </c>
      <c r="T89" s="654" t="s">
        <v>1414</v>
      </c>
      <c r="U89" s="654" t="s">
        <v>1414</v>
      </c>
      <c r="V89" s="654" t="s">
        <v>672</v>
      </c>
      <c r="W89" s="655"/>
      <c r="X89" s="655"/>
      <c r="Y89" s="656"/>
      <c r="Z89" s="656"/>
      <c r="AA89" s="656"/>
      <c r="AB89" s="656"/>
      <c r="AC89" s="658"/>
      <c r="AD89" s="62"/>
      <c r="AE89" s="63"/>
      <c r="AF89" s="62"/>
      <c r="AG89" s="62"/>
    </row>
    <row r="90" spans="1:33" s="64" customFormat="1" ht="16.5" customHeight="1" x14ac:dyDescent="0.15">
      <c r="A90" s="650"/>
      <c r="B90" s="651">
        <v>23</v>
      </c>
      <c r="C90" s="652" t="s">
        <v>315</v>
      </c>
      <c r="D90" s="653" t="s">
        <v>1518</v>
      </c>
      <c r="E90" s="654" t="s">
        <v>1517</v>
      </c>
      <c r="F90" s="654" t="s">
        <v>1414</v>
      </c>
      <c r="G90" s="654" t="s">
        <v>1414</v>
      </c>
      <c r="H90" s="654" t="s">
        <v>1414</v>
      </c>
      <c r="I90" s="654" t="s">
        <v>1414</v>
      </c>
      <c r="J90" s="654" t="s">
        <v>1414</v>
      </c>
      <c r="K90" s="654" t="s">
        <v>1414</v>
      </c>
      <c r="L90" s="654" t="s">
        <v>1414</v>
      </c>
      <c r="M90" s="654" t="s">
        <v>1414</v>
      </c>
      <c r="N90" s="654" t="s">
        <v>1414</v>
      </c>
      <c r="O90" s="654" t="s">
        <v>1414</v>
      </c>
      <c r="P90" s="654" t="s">
        <v>1414</v>
      </c>
      <c r="Q90" s="654" t="s">
        <v>1414</v>
      </c>
      <c r="R90" s="654" t="s">
        <v>1414</v>
      </c>
      <c r="S90" s="654" t="s">
        <v>1414</v>
      </c>
      <c r="T90" s="654" t="s">
        <v>1414</v>
      </c>
      <c r="U90" s="654" t="s">
        <v>1414</v>
      </c>
      <c r="V90" s="654" t="s">
        <v>672</v>
      </c>
      <c r="W90" s="655"/>
      <c r="X90" s="655"/>
      <c r="Y90" s="656"/>
      <c r="Z90" s="656"/>
      <c r="AA90" s="656"/>
      <c r="AB90" s="656"/>
      <c r="AC90" s="658"/>
      <c r="AD90" s="62"/>
      <c r="AE90" s="63"/>
      <c r="AF90" s="62"/>
      <c r="AG90" s="62"/>
    </row>
    <row r="91" spans="1:33" s="64" customFormat="1" ht="16.5" customHeight="1" x14ac:dyDescent="0.15">
      <c r="A91" s="650"/>
      <c r="B91" s="651">
        <v>43</v>
      </c>
      <c r="C91" s="652" t="s">
        <v>334</v>
      </c>
      <c r="D91" s="653" t="s">
        <v>1519</v>
      </c>
      <c r="E91" s="654" t="s">
        <v>1414</v>
      </c>
      <c r="F91" s="654" t="s">
        <v>1414</v>
      </c>
      <c r="G91" s="654" t="s">
        <v>1414</v>
      </c>
      <c r="H91" s="654" t="s">
        <v>1891</v>
      </c>
      <c r="I91" s="654" t="s">
        <v>1414</v>
      </c>
      <c r="J91" s="654" t="s">
        <v>1414</v>
      </c>
      <c r="K91" s="654" t="s">
        <v>1414</v>
      </c>
      <c r="L91" s="654" t="s">
        <v>1414</v>
      </c>
      <c r="M91" s="654" t="s">
        <v>1414</v>
      </c>
      <c r="N91" s="654" t="s">
        <v>1414</v>
      </c>
      <c r="O91" s="654" t="s">
        <v>1414</v>
      </c>
      <c r="P91" s="654" t="s">
        <v>1414</v>
      </c>
      <c r="Q91" s="654" t="s">
        <v>1414</v>
      </c>
      <c r="R91" s="654" t="s">
        <v>1414</v>
      </c>
      <c r="S91" s="654" t="s">
        <v>1414</v>
      </c>
      <c r="T91" s="654">
        <v>3</v>
      </c>
      <c r="U91" s="654" t="s">
        <v>1890</v>
      </c>
      <c r="V91" s="654" t="s">
        <v>1414</v>
      </c>
      <c r="W91" s="655"/>
      <c r="X91" s="655"/>
      <c r="Y91" s="656"/>
      <c r="Z91" s="656"/>
      <c r="AA91" s="656"/>
      <c r="AB91" s="656"/>
      <c r="AC91" s="658"/>
      <c r="AD91" s="62"/>
      <c r="AE91" s="63"/>
      <c r="AF91" s="62"/>
      <c r="AG91" s="62"/>
    </row>
    <row r="92" spans="1:33" s="64" customFormat="1" ht="16.5" customHeight="1" x14ac:dyDescent="0.15">
      <c r="A92" s="650"/>
      <c r="B92" s="651">
        <v>44</v>
      </c>
      <c r="C92" s="652" t="s">
        <v>335</v>
      </c>
      <c r="D92" s="653" t="s">
        <v>1520</v>
      </c>
      <c r="E92" s="654" t="s">
        <v>1414</v>
      </c>
      <c r="F92" s="654" t="s">
        <v>1414</v>
      </c>
      <c r="G92" s="654" t="s">
        <v>1414</v>
      </c>
      <c r="H92" s="654" t="s">
        <v>1892</v>
      </c>
      <c r="I92" s="654" t="s">
        <v>1414</v>
      </c>
      <c r="J92" s="654" t="s">
        <v>1414</v>
      </c>
      <c r="K92" s="654" t="s">
        <v>1414</v>
      </c>
      <c r="L92" s="654" t="s">
        <v>1414</v>
      </c>
      <c r="M92" s="654" t="s">
        <v>1414</v>
      </c>
      <c r="N92" s="654" t="s">
        <v>1414</v>
      </c>
      <c r="O92" s="654" t="s">
        <v>1414</v>
      </c>
      <c r="P92" s="654" t="s">
        <v>1414</v>
      </c>
      <c r="Q92" s="654" t="s">
        <v>1414</v>
      </c>
      <c r="R92" s="654" t="s">
        <v>1414</v>
      </c>
      <c r="S92" s="654" t="s">
        <v>1414</v>
      </c>
      <c r="T92" s="654">
        <v>3</v>
      </c>
      <c r="U92" s="654" t="s">
        <v>1890</v>
      </c>
      <c r="V92" s="654" t="s">
        <v>1414</v>
      </c>
      <c r="W92" s="655"/>
      <c r="X92" s="655"/>
      <c r="Y92" s="656"/>
      <c r="Z92" s="656"/>
      <c r="AA92" s="656"/>
      <c r="AB92" s="656"/>
      <c r="AC92" s="658"/>
      <c r="AD92" s="62"/>
      <c r="AE92" s="63"/>
      <c r="AF92" s="62"/>
      <c r="AG92" s="62"/>
    </row>
    <row r="93" spans="1:33" s="64" customFormat="1" ht="16.5" customHeight="1" x14ac:dyDescent="0.15">
      <c r="A93" s="650"/>
      <c r="B93" s="651">
        <v>24</v>
      </c>
      <c r="C93" s="652" t="s">
        <v>316</v>
      </c>
      <c r="D93" s="653" t="s">
        <v>1521</v>
      </c>
      <c r="E93" s="654" t="s">
        <v>1517</v>
      </c>
      <c r="F93" s="654" t="s">
        <v>1414</v>
      </c>
      <c r="G93" s="654" t="s">
        <v>1414</v>
      </c>
      <c r="H93" s="654" t="s">
        <v>1414</v>
      </c>
      <c r="I93" s="654" t="s">
        <v>1414</v>
      </c>
      <c r="J93" s="654" t="s">
        <v>1414</v>
      </c>
      <c r="K93" s="654" t="s">
        <v>1414</v>
      </c>
      <c r="L93" s="654" t="s">
        <v>1414</v>
      </c>
      <c r="M93" s="654" t="s">
        <v>1414</v>
      </c>
      <c r="N93" s="654" t="s">
        <v>1414</v>
      </c>
      <c r="O93" s="654" t="s">
        <v>1414</v>
      </c>
      <c r="P93" s="654" t="s">
        <v>1414</v>
      </c>
      <c r="Q93" s="654" t="s">
        <v>1414</v>
      </c>
      <c r="R93" s="654" t="s">
        <v>1414</v>
      </c>
      <c r="S93" s="654" t="s">
        <v>1414</v>
      </c>
      <c r="T93" s="654" t="s">
        <v>1414</v>
      </c>
      <c r="U93" s="654" t="s">
        <v>1414</v>
      </c>
      <c r="V93" s="654" t="s">
        <v>672</v>
      </c>
      <c r="W93" s="655"/>
      <c r="X93" s="655"/>
      <c r="Y93" s="656"/>
      <c r="Z93" s="656"/>
      <c r="AA93" s="656"/>
      <c r="AB93" s="656"/>
      <c r="AC93" s="658"/>
      <c r="AD93" s="62"/>
      <c r="AE93" s="63"/>
      <c r="AF93" s="62"/>
      <c r="AG93" s="62"/>
    </row>
    <row r="94" spans="1:33" s="64" customFormat="1" ht="16.5" customHeight="1" x14ac:dyDescent="0.15">
      <c r="A94" s="650"/>
      <c r="B94" s="651">
        <v>25</v>
      </c>
      <c r="C94" s="652" t="s">
        <v>317</v>
      </c>
      <c r="D94" s="653" t="s">
        <v>1522</v>
      </c>
      <c r="E94" s="654" t="s">
        <v>1517</v>
      </c>
      <c r="F94" s="654" t="s">
        <v>1414</v>
      </c>
      <c r="G94" s="654" t="s">
        <v>1414</v>
      </c>
      <c r="H94" s="654" t="s">
        <v>1414</v>
      </c>
      <c r="I94" s="654" t="s">
        <v>1414</v>
      </c>
      <c r="J94" s="654" t="s">
        <v>1414</v>
      </c>
      <c r="K94" s="654" t="s">
        <v>1414</v>
      </c>
      <c r="L94" s="654" t="s">
        <v>1414</v>
      </c>
      <c r="M94" s="654" t="s">
        <v>1414</v>
      </c>
      <c r="N94" s="654" t="s">
        <v>1414</v>
      </c>
      <c r="O94" s="654" t="s">
        <v>1414</v>
      </c>
      <c r="P94" s="654" t="s">
        <v>1414</v>
      </c>
      <c r="Q94" s="654" t="s">
        <v>1414</v>
      </c>
      <c r="R94" s="654" t="s">
        <v>1414</v>
      </c>
      <c r="S94" s="654" t="s">
        <v>1414</v>
      </c>
      <c r="T94" s="654" t="s">
        <v>1414</v>
      </c>
      <c r="U94" s="654" t="s">
        <v>1414</v>
      </c>
      <c r="V94" s="654" t="s">
        <v>672</v>
      </c>
      <c r="W94" s="655"/>
      <c r="X94" s="655"/>
      <c r="Y94" s="656"/>
      <c r="Z94" s="656"/>
      <c r="AA94" s="656"/>
      <c r="AB94" s="656"/>
      <c r="AC94" s="658"/>
      <c r="AD94" s="62"/>
      <c r="AE94" s="63"/>
      <c r="AF94" s="62"/>
      <c r="AG94" s="62"/>
    </row>
    <row r="95" spans="1:33" s="64" customFormat="1" ht="16.5" customHeight="1" x14ac:dyDescent="0.15">
      <c r="A95" s="650"/>
      <c r="B95" s="651">
        <v>45</v>
      </c>
      <c r="C95" s="652" t="s">
        <v>336</v>
      </c>
      <c r="D95" s="653" t="s">
        <v>1523</v>
      </c>
      <c r="E95" s="654" t="s">
        <v>1414</v>
      </c>
      <c r="F95" s="654" t="s">
        <v>1414</v>
      </c>
      <c r="G95" s="654" t="s">
        <v>1414</v>
      </c>
      <c r="H95" s="654" t="s">
        <v>1891</v>
      </c>
      <c r="I95" s="654" t="s">
        <v>1414</v>
      </c>
      <c r="J95" s="654" t="s">
        <v>1414</v>
      </c>
      <c r="K95" s="654" t="s">
        <v>1414</v>
      </c>
      <c r="L95" s="654" t="s">
        <v>1414</v>
      </c>
      <c r="M95" s="654" t="s">
        <v>1414</v>
      </c>
      <c r="N95" s="654" t="s">
        <v>1414</v>
      </c>
      <c r="O95" s="654" t="s">
        <v>1414</v>
      </c>
      <c r="P95" s="654" t="s">
        <v>1414</v>
      </c>
      <c r="Q95" s="654" t="s">
        <v>1414</v>
      </c>
      <c r="R95" s="654" t="s">
        <v>1414</v>
      </c>
      <c r="S95" s="654" t="s">
        <v>1414</v>
      </c>
      <c r="T95" s="654">
        <v>3</v>
      </c>
      <c r="U95" s="654" t="s">
        <v>1890</v>
      </c>
      <c r="V95" s="654" t="s">
        <v>1414</v>
      </c>
      <c r="W95" s="655"/>
      <c r="X95" s="655"/>
      <c r="Y95" s="656"/>
      <c r="Z95" s="656"/>
      <c r="AA95" s="656"/>
      <c r="AB95" s="656"/>
      <c r="AC95" s="658"/>
      <c r="AD95" s="62"/>
      <c r="AE95" s="63"/>
      <c r="AF95" s="62"/>
      <c r="AG95" s="62"/>
    </row>
    <row r="96" spans="1:33" s="64" customFormat="1" ht="16.5" customHeight="1" x14ac:dyDescent="0.15">
      <c r="A96" s="650"/>
      <c r="B96" s="651">
        <v>46</v>
      </c>
      <c r="C96" s="652" t="s">
        <v>337</v>
      </c>
      <c r="D96" s="653" t="s">
        <v>1524</v>
      </c>
      <c r="E96" s="654" t="s">
        <v>1414</v>
      </c>
      <c r="F96" s="654" t="s">
        <v>1414</v>
      </c>
      <c r="G96" s="654" t="s">
        <v>1414</v>
      </c>
      <c r="H96" s="654" t="s">
        <v>1892</v>
      </c>
      <c r="I96" s="654" t="s">
        <v>1414</v>
      </c>
      <c r="J96" s="654" t="s">
        <v>1414</v>
      </c>
      <c r="K96" s="654" t="s">
        <v>1414</v>
      </c>
      <c r="L96" s="654" t="s">
        <v>1414</v>
      </c>
      <c r="M96" s="654" t="s">
        <v>1414</v>
      </c>
      <c r="N96" s="654" t="s">
        <v>1414</v>
      </c>
      <c r="O96" s="654" t="s">
        <v>1414</v>
      </c>
      <c r="P96" s="654" t="s">
        <v>1414</v>
      </c>
      <c r="Q96" s="654" t="s">
        <v>1414</v>
      </c>
      <c r="R96" s="654" t="s">
        <v>1414</v>
      </c>
      <c r="S96" s="654" t="s">
        <v>1414</v>
      </c>
      <c r="T96" s="654">
        <v>3</v>
      </c>
      <c r="U96" s="654" t="s">
        <v>1890</v>
      </c>
      <c r="V96" s="654" t="s">
        <v>1414</v>
      </c>
      <c r="W96" s="655"/>
      <c r="X96" s="655"/>
      <c r="Y96" s="656"/>
      <c r="Z96" s="656"/>
      <c r="AA96" s="656"/>
      <c r="AB96" s="656"/>
      <c r="AC96" s="658"/>
      <c r="AD96" s="62"/>
      <c r="AE96" s="63"/>
      <c r="AF96" s="62"/>
      <c r="AG96" s="62"/>
    </row>
    <row r="97" spans="1:33" s="64" customFormat="1" ht="16.5" customHeight="1" x14ac:dyDescent="0.15">
      <c r="A97" s="650"/>
      <c r="B97" s="651">
        <v>26</v>
      </c>
      <c r="C97" s="652" t="s">
        <v>318</v>
      </c>
      <c r="D97" s="653" t="s">
        <v>1525</v>
      </c>
      <c r="E97" s="654" t="s">
        <v>1517</v>
      </c>
      <c r="F97" s="654" t="s">
        <v>1414</v>
      </c>
      <c r="G97" s="654" t="s">
        <v>1414</v>
      </c>
      <c r="H97" s="654" t="s">
        <v>1414</v>
      </c>
      <c r="I97" s="654" t="s">
        <v>1414</v>
      </c>
      <c r="J97" s="654" t="s">
        <v>1414</v>
      </c>
      <c r="K97" s="654" t="s">
        <v>1414</v>
      </c>
      <c r="L97" s="654" t="s">
        <v>1414</v>
      </c>
      <c r="M97" s="654" t="s">
        <v>1414</v>
      </c>
      <c r="N97" s="654" t="s">
        <v>1414</v>
      </c>
      <c r="O97" s="654" t="s">
        <v>1414</v>
      </c>
      <c r="P97" s="654" t="s">
        <v>1414</v>
      </c>
      <c r="Q97" s="654" t="s">
        <v>1414</v>
      </c>
      <c r="R97" s="654" t="s">
        <v>1414</v>
      </c>
      <c r="S97" s="654" t="s">
        <v>1414</v>
      </c>
      <c r="T97" s="654" t="s">
        <v>1414</v>
      </c>
      <c r="U97" s="654" t="s">
        <v>1414</v>
      </c>
      <c r="V97" s="654" t="s">
        <v>672</v>
      </c>
      <c r="W97" s="655"/>
      <c r="X97" s="655"/>
      <c r="Y97" s="656"/>
      <c r="Z97" s="656"/>
      <c r="AA97" s="656"/>
      <c r="AB97" s="656"/>
      <c r="AC97" s="658"/>
      <c r="AD97" s="62"/>
      <c r="AE97" s="63"/>
      <c r="AF97" s="62"/>
      <c r="AG97" s="62"/>
    </row>
    <row r="98" spans="1:33" s="64" customFormat="1" ht="16.5" customHeight="1" x14ac:dyDescent="0.15">
      <c r="A98" s="650"/>
      <c r="B98" s="651">
        <v>27</v>
      </c>
      <c r="C98" s="652" t="s">
        <v>319</v>
      </c>
      <c r="D98" s="653" t="s">
        <v>1526</v>
      </c>
      <c r="E98" s="654" t="s">
        <v>1517</v>
      </c>
      <c r="F98" s="654" t="s">
        <v>1414</v>
      </c>
      <c r="G98" s="654" t="s">
        <v>1414</v>
      </c>
      <c r="H98" s="654" t="s">
        <v>1414</v>
      </c>
      <c r="I98" s="654" t="s">
        <v>1414</v>
      </c>
      <c r="J98" s="654" t="s">
        <v>1414</v>
      </c>
      <c r="K98" s="654" t="s">
        <v>1414</v>
      </c>
      <c r="L98" s="654" t="s">
        <v>1414</v>
      </c>
      <c r="M98" s="654" t="s">
        <v>1414</v>
      </c>
      <c r="N98" s="654" t="s">
        <v>1414</v>
      </c>
      <c r="O98" s="654" t="s">
        <v>1414</v>
      </c>
      <c r="P98" s="654" t="s">
        <v>1414</v>
      </c>
      <c r="Q98" s="654" t="s">
        <v>1414</v>
      </c>
      <c r="R98" s="654" t="s">
        <v>1414</v>
      </c>
      <c r="S98" s="654" t="s">
        <v>1414</v>
      </c>
      <c r="T98" s="654" t="s">
        <v>1414</v>
      </c>
      <c r="U98" s="654" t="s">
        <v>1414</v>
      </c>
      <c r="V98" s="654" t="s">
        <v>672</v>
      </c>
      <c r="W98" s="655"/>
      <c r="X98" s="655"/>
      <c r="Y98" s="656"/>
      <c r="Z98" s="656"/>
      <c r="AA98" s="656"/>
      <c r="AB98" s="656"/>
      <c r="AC98" s="658"/>
      <c r="AD98" s="62"/>
      <c r="AE98" s="63"/>
      <c r="AF98" s="62"/>
      <c r="AG98" s="62"/>
    </row>
    <row r="99" spans="1:33" s="64" customFormat="1" ht="16.5" customHeight="1" x14ac:dyDescent="0.15">
      <c r="A99" s="650"/>
      <c r="B99" s="651">
        <v>47</v>
      </c>
      <c r="C99" s="652" t="s">
        <v>338</v>
      </c>
      <c r="D99" s="653" t="s">
        <v>1527</v>
      </c>
      <c r="E99" s="654" t="s">
        <v>1414</v>
      </c>
      <c r="F99" s="654" t="s">
        <v>1414</v>
      </c>
      <c r="G99" s="654" t="s">
        <v>1414</v>
      </c>
      <c r="H99" s="654" t="s">
        <v>1891</v>
      </c>
      <c r="I99" s="654" t="s">
        <v>1414</v>
      </c>
      <c r="J99" s="654" t="s">
        <v>1414</v>
      </c>
      <c r="K99" s="654" t="s">
        <v>1414</v>
      </c>
      <c r="L99" s="654" t="s">
        <v>1414</v>
      </c>
      <c r="M99" s="654" t="s">
        <v>1414</v>
      </c>
      <c r="N99" s="654" t="s">
        <v>1414</v>
      </c>
      <c r="O99" s="654" t="s">
        <v>1414</v>
      </c>
      <c r="P99" s="654" t="s">
        <v>1414</v>
      </c>
      <c r="Q99" s="654" t="s">
        <v>1414</v>
      </c>
      <c r="R99" s="654" t="s">
        <v>1414</v>
      </c>
      <c r="S99" s="654" t="s">
        <v>1414</v>
      </c>
      <c r="T99" s="654">
        <v>3</v>
      </c>
      <c r="U99" s="654" t="s">
        <v>1890</v>
      </c>
      <c r="V99" s="654" t="s">
        <v>1414</v>
      </c>
      <c r="W99" s="655"/>
      <c r="X99" s="655"/>
      <c r="Y99" s="656"/>
      <c r="Z99" s="656"/>
      <c r="AA99" s="656"/>
      <c r="AB99" s="656"/>
      <c r="AC99" s="658"/>
      <c r="AD99" s="62"/>
      <c r="AE99" s="63"/>
      <c r="AF99" s="62"/>
      <c r="AG99" s="62"/>
    </row>
    <row r="100" spans="1:33" s="64" customFormat="1" ht="16.5" customHeight="1" x14ac:dyDescent="0.15">
      <c r="A100" s="650"/>
      <c r="B100" s="651">
        <v>48</v>
      </c>
      <c r="C100" s="652" t="s">
        <v>339</v>
      </c>
      <c r="D100" s="653" t="s">
        <v>1528</v>
      </c>
      <c r="E100" s="654" t="s">
        <v>1414</v>
      </c>
      <c r="F100" s="654" t="s">
        <v>1414</v>
      </c>
      <c r="G100" s="654" t="s">
        <v>1414</v>
      </c>
      <c r="H100" s="654" t="s">
        <v>1892</v>
      </c>
      <c r="I100" s="654" t="s">
        <v>1414</v>
      </c>
      <c r="J100" s="654" t="s">
        <v>1414</v>
      </c>
      <c r="K100" s="654" t="s">
        <v>1414</v>
      </c>
      <c r="L100" s="654" t="s">
        <v>1414</v>
      </c>
      <c r="M100" s="654" t="s">
        <v>1414</v>
      </c>
      <c r="N100" s="654" t="s">
        <v>1414</v>
      </c>
      <c r="O100" s="654" t="s">
        <v>1414</v>
      </c>
      <c r="P100" s="654" t="s">
        <v>1414</v>
      </c>
      <c r="Q100" s="654" t="s">
        <v>1414</v>
      </c>
      <c r="R100" s="654" t="s">
        <v>1414</v>
      </c>
      <c r="S100" s="654" t="s">
        <v>1414</v>
      </c>
      <c r="T100" s="654">
        <v>3</v>
      </c>
      <c r="U100" s="654" t="s">
        <v>1890</v>
      </c>
      <c r="V100" s="654" t="s">
        <v>1414</v>
      </c>
      <c r="W100" s="655"/>
      <c r="X100" s="655"/>
      <c r="Y100" s="656"/>
      <c r="Z100" s="656"/>
      <c r="AA100" s="656"/>
      <c r="AB100" s="656"/>
      <c r="AC100" s="658"/>
      <c r="AD100" s="62"/>
      <c r="AE100" s="63"/>
      <c r="AF100" s="62"/>
      <c r="AG100" s="62"/>
    </row>
    <row r="101" spans="1:33" s="64" customFormat="1" ht="16.5" customHeight="1" x14ac:dyDescent="0.15">
      <c r="A101" s="650"/>
      <c r="B101" s="651">
        <v>31</v>
      </c>
      <c r="C101" s="652" t="s">
        <v>320</v>
      </c>
      <c r="D101" s="653" t="s">
        <v>1529</v>
      </c>
      <c r="E101" s="654" t="s">
        <v>1517</v>
      </c>
      <c r="F101" s="654" t="s">
        <v>1414</v>
      </c>
      <c r="G101" s="654" t="s">
        <v>1414</v>
      </c>
      <c r="H101" s="654" t="s">
        <v>1414</v>
      </c>
      <c r="I101" s="654" t="s">
        <v>1414</v>
      </c>
      <c r="J101" s="654" t="s">
        <v>1414</v>
      </c>
      <c r="K101" s="654" t="s">
        <v>1414</v>
      </c>
      <c r="L101" s="654" t="s">
        <v>1414</v>
      </c>
      <c r="M101" s="654" t="s">
        <v>1414</v>
      </c>
      <c r="N101" s="654" t="s">
        <v>1414</v>
      </c>
      <c r="O101" s="654" t="s">
        <v>1414</v>
      </c>
      <c r="P101" s="654" t="s">
        <v>1414</v>
      </c>
      <c r="Q101" s="654" t="s">
        <v>1414</v>
      </c>
      <c r="R101" s="654" t="s">
        <v>1414</v>
      </c>
      <c r="S101" s="654" t="s">
        <v>1414</v>
      </c>
      <c r="T101" s="654" t="s">
        <v>1414</v>
      </c>
      <c r="U101" s="654" t="s">
        <v>1414</v>
      </c>
      <c r="V101" s="654" t="s">
        <v>1530</v>
      </c>
      <c r="W101" s="655"/>
      <c r="X101" s="655"/>
      <c r="Y101" s="656"/>
      <c r="Z101" s="656"/>
      <c r="AA101" s="656"/>
      <c r="AB101" s="656"/>
      <c r="AC101" s="658"/>
      <c r="AD101" s="62"/>
      <c r="AE101" s="63"/>
      <c r="AF101" s="62"/>
      <c r="AG101" s="62"/>
    </row>
    <row r="102" spans="1:33" s="64" customFormat="1" ht="16.5" customHeight="1" x14ac:dyDescent="0.15">
      <c r="A102" s="650"/>
      <c r="B102" s="651">
        <v>32</v>
      </c>
      <c r="C102" s="652" t="s">
        <v>321</v>
      </c>
      <c r="D102" s="653" t="s">
        <v>1531</v>
      </c>
      <c r="E102" s="654" t="s">
        <v>1517</v>
      </c>
      <c r="F102" s="654" t="s">
        <v>1414</v>
      </c>
      <c r="G102" s="654" t="s">
        <v>1414</v>
      </c>
      <c r="H102" s="654" t="s">
        <v>1414</v>
      </c>
      <c r="I102" s="654" t="s">
        <v>1414</v>
      </c>
      <c r="J102" s="654" t="s">
        <v>1414</v>
      </c>
      <c r="K102" s="654" t="s">
        <v>1414</v>
      </c>
      <c r="L102" s="654" t="s">
        <v>1414</v>
      </c>
      <c r="M102" s="654" t="s">
        <v>1414</v>
      </c>
      <c r="N102" s="654" t="s">
        <v>1414</v>
      </c>
      <c r="O102" s="654" t="s">
        <v>1414</v>
      </c>
      <c r="P102" s="654" t="s">
        <v>1414</v>
      </c>
      <c r="Q102" s="654" t="s">
        <v>1414</v>
      </c>
      <c r="R102" s="654" t="s">
        <v>1414</v>
      </c>
      <c r="S102" s="654" t="s">
        <v>1414</v>
      </c>
      <c r="T102" s="654" t="s">
        <v>1414</v>
      </c>
      <c r="U102" s="654" t="s">
        <v>1414</v>
      </c>
      <c r="V102" s="654" t="s">
        <v>1530</v>
      </c>
      <c r="W102" s="655"/>
      <c r="X102" s="655"/>
      <c r="Y102" s="656"/>
      <c r="Z102" s="656"/>
      <c r="AA102" s="656"/>
      <c r="AB102" s="656"/>
      <c r="AC102" s="658"/>
      <c r="AD102" s="62"/>
      <c r="AE102" s="63"/>
      <c r="AF102" s="62"/>
      <c r="AG102" s="62"/>
    </row>
    <row r="103" spans="1:33" s="64" customFormat="1" ht="16.5" customHeight="1" x14ac:dyDescent="0.15">
      <c r="A103" s="650"/>
      <c r="B103" s="651">
        <v>49</v>
      </c>
      <c r="C103" s="652" t="s">
        <v>340</v>
      </c>
      <c r="D103" s="653" t="s">
        <v>1532</v>
      </c>
      <c r="E103" s="654" t="s">
        <v>1414</v>
      </c>
      <c r="F103" s="654" t="s">
        <v>1414</v>
      </c>
      <c r="G103" s="654" t="s">
        <v>1414</v>
      </c>
      <c r="H103" s="654" t="s">
        <v>1891</v>
      </c>
      <c r="I103" s="654" t="s">
        <v>1414</v>
      </c>
      <c r="J103" s="654" t="s">
        <v>1414</v>
      </c>
      <c r="K103" s="654" t="s">
        <v>1414</v>
      </c>
      <c r="L103" s="654" t="s">
        <v>1414</v>
      </c>
      <c r="M103" s="654" t="s">
        <v>1414</v>
      </c>
      <c r="N103" s="654" t="s">
        <v>1414</v>
      </c>
      <c r="O103" s="654" t="s">
        <v>1414</v>
      </c>
      <c r="P103" s="654" t="s">
        <v>1414</v>
      </c>
      <c r="Q103" s="654" t="s">
        <v>1414</v>
      </c>
      <c r="R103" s="654" t="s">
        <v>1414</v>
      </c>
      <c r="S103" s="654" t="s">
        <v>1414</v>
      </c>
      <c r="T103" s="654">
        <v>3</v>
      </c>
      <c r="U103" s="654" t="s">
        <v>1890</v>
      </c>
      <c r="V103" s="654" t="s">
        <v>1414</v>
      </c>
      <c r="W103" s="655"/>
      <c r="X103" s="655"/>
      <c r="Y103" s="656"/>
      <c r="Z103" s="656"/>
      <c r="AA103" s="656"/>
      <c r="AB103" s="656"/>
      <c r="AC103" s="658"/>
      <c r="AD103" s="62"/>
      <c r="AE103" s="63"/>
      <c r="AF103" s="62"/>
      <c r="AG103" s="62"/>
    </row>
    <row r="104" spans="1:33" s="64" customFormat="1" ht="16.5" customHeight="1" x14ac:dyDescent="0.15">
      <c r="A104" s="650"/>
      <c r="B104" s="651">
        <v>33</v>
      </c>
      <c r="C104" s="652" t="s">
        <v>322</v>
      </c>
      <c r="D104" s="653" t="s">
        <v>1533</v>
      </c>
      <c r="E104" s="654" t="s">
        <v>1517</v>
      </c>
      <c r="F104" s="654" t="s">
        <v>1414</v>
      </c>
      <c r="G104" s="654" t="s">
        <v>1414</v>
      </c>
      <c r="H104" s="654" t="s">
        <v>1414</v>
      </c>
      <c r="I104" s="654" t="s">
        <v>1414</v>
      </c>
      <c r="J104" s="654" t="s">
        <v>1414</v>
      </c>
      <c r="K104" s="654" t="s">
        <v>1414</v>
      </c>
      <c r="L104" s="654" t="s">
        <v>1414</v>
      </c>
      <c r="M104" s="654" t="s">
        <v>1414</v>
      </c>
      <c r="N104" s="654" t="s">
        <v>1414</v>
      </c>
      <c r="O104" s="654" t="s">
        <v>1414</v>
      </c>
      <c r="P104" s="654" t="s">
        <v>1414</v>
      </c>
      <c r="Q104" s="654" t="s">
        <v>1414</v>
      </c>
      <c r="R104" s="654" t="s">
        <v>1414</v>
      </c>
      <c r="S104" s="654" t="s">
        <v>1414</v>
      </c>
      <c r="T104" s="654" t="s">
        <v>1414</v>
      </c>
      <c r="U104" s="654" t="s">
        <v>1414</v>
      </c>
      <c r="V104" s="654" t="s">
        <v>1530</v>
      </c>
      <c r="W104" s="655"/>
      <c r="X104" s="655"/>
      <c r="Y104" s="656"/>
      <c r="Z104" s="656"/>
      <c r="AA104" s="656"/>
      <c r="AB104" s="656"/>
      <c r="AC104" s="658"/>
      <c r="AD104" s="62"/>
      <c r="AE104" s="63"/>
      <c r="AF104" s="62"/>
      <c r="AG104" s="62"/>
    </row>
    <row r="105" spans="1:33" s="64" customFormat="1" ht="16.5" customHeight="1" x14ac:dyDescent="0.15">
      <c r="A105" s="650"/>
      <c r="B105" s="651">
        <v>34</v>
      </c>
      <c r="C105" s="652" t="s">
        <v>323</v>
      </c>
      <c r="D105" s="653" t="s">
        <v>1534</v>
      </c>
      <c r="E105" s="654" t="s">
        <v>1517</v>
      </c>
      <c r="F105" s="654" t="s">
        <v>1414</v>
      </c>
      <c r="G105" s="654" t="s">
        <v>1414</v>
      </c>
      <c r="H105" s="654" t="s">
        <v>1414</v>
      </c>
      <c r="I105" s="654" t="s">
        <v>1414</v>
      </c>
      <c r="J105" s="654" t="s">
        <v>1414</v>
      </c>
      <c r="K105" s="654" t="s">
        <v>1414</v>
      </c>
      <c r="L105" s="654" t="s">
        <v>1414</v>
      </c>
      <c r="M105" s="654" t="s">
        <v>1414</v>
      </c>
      <c r="N105" s="654" t="s">
        <v>1414</v>
      </c>
      <c r="O105" s="654" t="s">
        <v>1414</v>
      </c>
      <c r="P105" s="654" t="s">
        <v>1414</v>
      </c>
      <c r="Q105" s="654" t="s">
        <v>1414</v>
      </c>
      <c r="R105" s="654" t="s">
        <v>1414</v>
      </c>
      <c r="S105" s="654" t="s">
        <v>1414</v>
      </c>
      <c r="T105" s="654" t="s">
        <v>1414</v>
      </c>
      <c r="U105" s="654" t="s">
        <v>1414</v>
      </c>
      <c r="V105" s="654" t="s">
        <v>1530</v>
      </c>
      <c r="W105" s="655"/>
      <c r="X105" s="655"/>
      <c r="Y105" s="656"/>
      <c r="Z105" s="656"/>
      <c r="AA105" s="656"/>
      <c r="AB105" s="656"/>
      <c r="AC105" s="658"/>
      <c r="AD105" s="62"/>
      <c r="AE105" s="63"/>
      <c r="AF105" s="62"/>
      <c r="AG105" s="62"/>
    </row>
    <row r="106" spans="1:33" s="64" customFormat="1" ht="16.5" customHeight="1" x14ac:dyDescent="0.15">
      <c r="A106" s="650"/>
      <c r="B106" s="651">
        <v>35</v>
      </c>
      <c r="C106" s="652" t="s">
        <v>324</v>
      </c>
      <c r="D106" s="653" t="s">
        <v>1535</v>
      </c>
      <c r="E106" s="654" t="s">
        <v>1517</v>
      </c>
      <c r="F106" s="654" t="s">
        <v>1414</v>
      </c>
      <c r="G106" s="654" t="s">
        <v>1414</v>
      </c>
      <c r="H106" s="654" t="s">
        <v>1414</v>
      </c>
      <c r="I106" s="654" t="s">
        <v>1414</v>
      </c>
      <c r="J106" s="654" t="s">
        <v>1414</v>
      </c>
      <c r="K106" s="654" t="s">
        <v>1414</v>
      </c>
      <c r="L106" s="654" t="s">
        <v>1414</v>
      </c>
      <c r="M106" s="654" t="s">
        <v>1414</v>
      </c>
      <c r="N106" s="654" t="s">
        <v>1414</v>
      </c>
      <c r="O106" s="654" t="s">
        <v>1414</v>
      </c>
      <c r="P106" s="654" t="s">
        <v>1414</v>
      </c>
      <c r="Q106" s="654" t="s">
        <v>1414</v>
      </c>
      <c r="R106" s="654" t="s">
        <v>1414</v>
      </c>
      <c r="S106" s="654" t="s">
        <v>1414</v>
      </c>
      <c r="T106" s="654" t="s">
        <v>1414</v>
      </c>
      <c r="U106" s="654" t="s">
        <v>1414</v>
      </c>
      <c r="V106" s="654" t="s">
        <v>1530</v>
      </c>
      <c r="W106" s="655"/>
      <c r="X106" s="655"/>
      <c r="Y106" s="656"/>
      <c r="Z106" s="656"/>
      <c r="AA106" s="656"/>
      <c r="AB106" s="656"/>
      <c r="AC106" s="658"/>
      <c r="AD106" s="62"/>
      <c r="AE106" s="63"/>
      <c r="AF106" s="62"/>
      <c r="AG106" s="62"/>
    </row>
    <row r="107" spans="1:33" s="64" customFormat="1" ht="16.5" customHeight="1" x14ac:dyDescent="0.15">
      <c r="A107" s="650"/>
      <c r="B107" s="651">
        <v>36</v>
      </c>
      <c r="C107" s="652" t="s">
        <v>325</v>
      </c>
      <c r="D107" s="653" t="s">
        <v>1536</v>
      </c>
      <c r="E107" s="654" t="s">
        <v>1517</v>
      </c>
      <c r="F107" s="654" t="s">
        <v>1414</v>
      </c>
      <c r="G107" s="654" t="s">
        <v>1414</v>
      </c>
      <c r="H107" s="654" t="s">
        <v>1414</v>
      </c>
      <c r="I107" s="654" t="s">
        <v>1414</v>
      </c>
      <c r="J107" s="654" t="s">
        <v>1414</v>
      </c>
      <c r="K107" s="654" t="s">
        <v>1414</v>
      </c>
      <c r="L107" s="654" t="s">
        <v>1414</v>
      </c>
      <c r="M107" s="654" t="s">
        <v>1414</v>
      </c>
      <c r="N107" s="654" t="s">
        <v>1414</v>
      </c>
      <c r="O107" s="654" t="s">
        <v>1414</v>
      </c>
      <c r="P107" s="654" t="s">
        <v>1414</v>
      </c>
      <c r="Q107" s="654" t="s">
        <v>1414</v>
      </c>
      <c r="R107" s="654" t="s">
        <v>1414</v>
      </c>
      <c r="S107" s="654" t="s">
        <v>1414</v>
      </c>
      <c r="T107" s="654" t="s">
        <v>1414</v>
      </c>
      <c r="U107" s="654" t="s">
        <v>1414</v>
      </c>
      <c r="V107" s="654" t="s">
        <v>1530</v>
      </c>
      <c r="W107" s="655"/>
      <c r="X107" s="655"/>
      <c r="Y107" s="656"/>
      <c r="Z107" s="656"/>
      <c r="AA107" s="656"/>
      <c r="AB107" s="656"/>
      <c r="AC107" s="658"/>
      <c r="AD107" s="62"/>
      <c r="AE107" s="63"/>
      <c r="AF107" s="62"/>
      <c r="AG107" s="62"/>
    </row>
    <row r="108" spans="1:33" s="64" customFormat="1" ht="16.5" customHeight="1" x14ac:dyDescent="0.15">
      <c r="A108" s="650"/>
      <c r="B108" s="651">
        <v>50</v>
      </c>
      <c r="C108" s="652" t="s">
        <v>341</v>
      </c>
      <c r="D108" s="653" t="s">
        <v>1537</v>
      </c>
      <c r="E108" s="654" t="s">
        <v>1414</v>
      </c>
      <c r="F108" s="654" t="s">
        <v>1414</v>
      </c>
      <c r="G108" s="654" t="s">
        <v>1414</v>
      </c>
      <c r="H108" s="654" t="s">
        <v>1892</v>
      </c>
      <c r="I108" s="654" t="s">
        <v>1414</v>
      </c>
      <c r="J108" s="654" t="s">
        <v>1414</v>
      </c>
      <c r="K108" s="654" t="s">
        <v>1414</v>
      </c>
      <c r="L108" s="654" t="s">
        <v>1414</v>
      </c>
      <c r="M108" s="654" t="s">
        <v>1414</v>
      </c>
      <c r="N108" s="654" t="s">
        <v>1414</v>
      </c>
      <c r="O108" s="654" t="s">
        <v>1414</v>
      </c>
      <c r="P108" s="654" t="s">
        <v>1414</v>
      </c>
      <c r="Q108" s="654" t="s">
        <v>1414</v>
      </c>
      <c r="R108" s="654" t="s">
        <v>1414</v>
      </c>
      <c r="S108" s="654" t="s">
        <v>1414</v>
      </c>
      <c r="T108" s="654">
        <v>3</v>
      </c>
      <c r="U108" s="654" t="s">
        <v>1890</v>
      </c>
      <c r="V108" s="654" t="s">
        <v>1414</v>
      </c>
      <c r="W108" s="655"/>
      <c r="X108" s="655"/>
      <c r="Y108" s="656"/>
      <c r="Z108" s="656"/>
      <c r="AA108" s="656"/>
      <c r="AB108" s="656"/>
      <c r="AC108" s="658"/>
      <c r="AD108" s="62"/>
      <c r="AE108" s="63"/>
      <c r="AF108" s="62"/>
      <c r="AG108" s="62"/>
    </row>
    <row r="109" spans="1:33" s="64" customFormat="1" ht="16.5" customHeight="1" x14ac:dyDescent="0.15">
      <c r="A109" s="650"/>
      <c r="B109" s="651">
        <v>37</v>
      </c>
      <c r="C109" s="652" t="s">
        <v>326</v>
      </c>
      <c r="D109" s="653" t="s">
        <v>1538</v>
      </c>
      <c r="E109" s="654" t="s">
        <v>1517</v>
      </c>
      <c r="F109" s="654" t="s">
        <v>1414</v>
      </c>
      <c r="G109" s="654" t="s">
        <v>1414</v>
      </c>
      <c r="H109" s="654" t="s">
        <v>1414</v>
      </c>
      <c r="I109" s="654" t="s">
        <v>1414</v>
      </c>
      <c r="J109" s="654" t="s">
        <v>1414</v>
      </c>
      <c r="K109" s="654" t="s">
        <v>1414</v>
      </c>
      <c r="L109" s="654" t="s">
        <v>1414</v>
      </c>
      <c r="M109" s="654" t="s">
        <v>1414</v>
      </c>
      <c r="N109" s="654" t="s">
        <v>1414</v>
      </c>
      <c r="O109" s="654" t="s">
        <v>1414</v>
      </c>
      <c r="P109" s="654" t="s">
        <v>1414</v>
      </c>
      <c r="Q109" s="654" t="s">
        <v>1414</v>
      </c>
      <c r="R109" s="654" t="s">
        <v>1414</v>
      </c>
      <c r="S109" s="654" t="s">
        <v>1414</v>
      </c>
      <c r="T109" s="654" t="s">
        <v>1414</v>
      </c>
      <c r="U109" s="654" t="s">
        <v>1414</v>
      </c>
      <c r="V109" s="654" t="s">
        <v>1530</v>
      </c>
      <c r="W109" s="655"/>
      <c r="X109" s="655"/>
      <c r="Y109" s="656"/>
      <c r="Z109" s="656"/>
      <c r="AA109" s="656"/>
      <c r="AB109" s="656"/>
      <c r="AC109" s="658"/>
      <c r="AD109" s="62"/>
      <c r="AE109" s="63"/>
      <c r="AF109" s="62"/>
      <c r="AG109" s="62"/>
    </row>
    <row r="110" spans="1:33" s="64" customFormat="1" ht="16.5" customHeight="1" x14ac:dyDescent="0.15">
      <c r="A110" s="650"/>
      <c r="B110" s="651">
        <v>38</v>
      </c>
      <c r="C110" s="652" t="s">
        <v>327</v>
      </c>
      <c r="D110" s="653" t="s">
        <v>1539</v>
      </c>
      <c r="E110" s="654" t="s">
        <v>1517</v>
      </c>
      <c r="F110" s="654" t="s">
        <v>1414</v>
      </c>
      <c r="G110" s="654" t="s">
        <v>1414</v>
      </c>
      <c r="H110" s="654" t="s">
        <v>1414</v>
      </c>
      <c r="I110" s="654" t="s">
        <v>1414</v>
      </c>
      <c r="J110" s="654" t="s">
        <v>1414</v>
      </c>
      <c r="K110" s="654" t="s">
        <v>1414</v>
      </c>
      <c r="L110" s="654" t="s">
        <v>1414</v>
      </c>
      <c r="M110" s="654" t="s">
        <v>1414</v>
      </c>
      <c r="N110" s="654" t="s">
        <v>1414</v>
      </c>
      <c r="O110" s="654" t="s">
        <v>1414</v>
      </c>
      <c r="P110" s="654" t="s">
        <v>1414</v>
      </c>
      <c r="Q110" s="654" t="s">
        <v>1414</v>
      </c>
      <c r="R110" s="654" t="s">
        <v>1414</v>
      </c>
      <c r="S110" s="654" t="s">
        <v>1414</v>
      </c>
      <c r="T110" s="654" t="s">
        <v>1414</v>
      </c>
      <c r="U110" s="654" t="s">
        <v>1414</v>
      </c>
      <c r="V110" s="654" t="s">
        <v>1530</v>
      </c>
      <c r="W110" s="655"/>
      <c r="X110" s="655"/>
      <c r="Y110" s="656"/>
      <c r="Z110" s="656"/>
      <c r="AA110" s="656"/>
      <c r="AB110" s="656"/>
      <c r="AC110" s="658"/>
      <c r="AD110" s="62"/>
      <c r="AE110" s="63"/>
      <c r="AF110" s="62"/>
      <c r="AG110" s="62"/>
    </row>
    <row r="111" spans="1:33" s="64" customFormat="1" ht="16.5" customHeight="1" x14ac:dyDescent="0.15">
      <c r="A111" s="650"/>
      <c r="B111" s="651">
        <v>51</v>
      </c>
      <c r="C111" s="652" t="s">
        <v>342</v>
      </c>
      <c r="D111" s="653" t="s">
        <v>1540</v>
      </c>
      <c r="E111" s="654" t="s">
        <v>1414</v>
      </c>
      <c r="F111" s="654" t="s">
        <v>1414</v>
      </c>
      <c r="G111" s="654" t="s">
        <v>1414</v>
      </c>
      <c r="H111" s="654" t="s">
        <v>1892</v>
      </c>
      <c r="I111" s="654" t="s">
        <v>1414</v>
      </c>
      <c r="J111" s="654" t="s">
        <v>1414</v>
      </c>
      <c r="K111" s="654" t="s">
        <v>1414</v>
      </c>
      <c r="L111" s="654" t="s">
        <v>1414</v>
      </c>
      <c r="M111" s="654" t="s">
        <v>1414</v>
      </c>
      <c r="N111" s="654" t="s">
        <v>1414</v>
      </c>
      <c r="O111" s="654" t="s">
        <v>1414</v>
      </c>
      <c r="P111" s="654" t="s">
        <v>1414</v>
      </c>
      <c r="Q111" s="654" t="s">
        <v>1414</v>
      </c>
      <c r="R111" s="654" t="s">
        <v>1414</v>
      </c>
      <c r="S111" s="654" t="s">
        <v>1414</v>
      </c>
      <c r="T111" s="654">
        <v>3</v>
      </c>
      <c r="U111" s="654" t="s">
        <v>1890</v>
      </c>
      <c r="V111" s="654" t="s">
        <v>1414</v>
      </c>
      <c r="W111" s="655"/>
      <c r="X111" s="655"/>
      <c r="Y111" s="656"/>
      <c r="Z111" s="656"/>
      <c r="AA111" s="656"/>
      <c r="AB111" s="656"/>
      <c r="AC111" s="658"/>
      <c r="AD111" s="62"/>
      <c r="AE111" s="63"/>
      <c r="AF111" s="62"/>
      <c r="AG111" s="62"/>
    </row>
    <row r="112" spans="1:33" s="64" customFormat="1" ht="16.5" customHeight="1" x14ac:dyDescent="0.15">
      <c r="A112" s="650"/>
      <c r="B112" s="651">
        <v>39</v>
      </c>
      <c r="C112" s="652" t="s">
        <v>328</v>
      </c>
      <c r="D112" s="653" t="s">
        <v>1541</v>
      </c>
      <c r="E112" s="654" t="s">
        <v>1517</v>
      </c>
      <c r="F112" s="654" t="s">
        <v>1414</v>
      </c>
      <c r="G112" s="654" t="s">
        <v>1414</v>
      </c>
      <c r="H112" s="654" t="s">
        <v>1414</v>
      </c>
      <c r="I112" s="654" t="s">
        <v>1414</v>
      </c>
      <c r="J112" s="654" t="s">
        <v>1414</v>
      </c>
      <c r="K112" s="654" t="s">
        <v>1414</v>
      </c>
      <c r="L112" s="654" t="s">
        <v>1414</v>
      </c>
      <c r="M112" s="654" t="s">
        <v>1414</v>
      </c>
      <c r="N112" s="654" t="s">
        <v>1414</v>
      </c>
      <c r="O112" s="654" t="s">
        <v>1414</v>
      </c>
      <c r="P112" s="654" t="s">
        <v>1414</v>
      </c>
      <c r="Q112" s="654" t="s">
        <v>1414</v>
      </c>
      <c r="R112" s="654" t="s">
        <v>1414</v>
      </c>
      <c r="S112" s="654" t="s">
        <v>1414</v>
      </c>
      <c r="T112" s="654" t="s">
        <v>1414</v>
      </c>
      <c r="U112" s="654" t="s">
        <v>1414</v>
      </c>
      <c r="V112" s="654" t="s">
        <v>1530</v>
      </c>
      <c r="W112" s="655"/>
      <c r="X112" s="655"/>
      <c r="Y112" s="656"/>
      <c r="Z112" s="656"/>
      <c r="AA112" s="656"/>
      <c r="AB112" s="656"/>
      <c r="AC112" s="658"/>
      <c r="AD112" s="62"/>
      <c r="AE112" s="63"/>
      <c r="AF112" s="62"/>
      <c r="AG112" s="62"/>
    </row>
    <row r="113" spans="1:33" s="64" customFormat="1" ht="16.5" customHeight="1" x14ac:dyDescent="0.15">
      <c r="A113" s="650"/>
      <c r="B113" s="651">
        <v>40</v>
      </c>
      <c r="C113" s="652" t="s">
        <v>329</v>
      </c>
      <c r="D113" s="653" t="s">
        <v>1542</v>
      </c>
      <c r="E113" s="654" t="s">
        <v>1517</v>
      </c>
      <c r="F113" s="654" t="s">
        <v>1414</v>
      </c>
      <c r="G113" s="654" t="s">
        <v>1414</v>
      </c>
      <c r="H113" s="654" t="s">
        <v>1414</v>
      </c>
      <c r="I113" s="654" t="s">
        <v>1414</v>
      </c>
      <c r="J113" s="654" t="s">
        <v>1414</v>
      </c>
      <c r="K113" s="654" t="s">
        <v>1414</v>
      </c>
      <c r="L113" s="654" t="s">
        <v>1414</v>
      </c>
      <c r="M113" s="654" t="s">
        <v>1414</v>
      </c>
      <c r="N113" s="654" t="s">
        <v>1414</v>
      </c>
      <c r="O113" s="654" t="s">
        <v>1414</v>
      </c>
      <c r="P113" s="654" t="s">
        <v>1414</v>
      </c>
      <c r="Q113" s="654" t="s">
        <v>1414</v>
      </c>
      <c r="R113" s="654" t="s">
        <v>1414</v>
      </c>
      <c r="S113" s="654" t="s">
        <v>1414</v>
      </c>
      <c r="T113" s="654" t="s">
        <v>1414</v>
      </c>
      <c r="U113" s="654" t="s">
        <v>1414</v>
      </c>
      <c r="V113" s="654" t="s">
        <v>1530</v>
      </c>
      <c r="W113" s="655"/>
      <c r="X113" s="655"/>
      <c r="Y113" s="656"/>
      <c r="Z113" s="656"/>
      <c r="AA113" s="656"/>
      <c r="AB113" s="656"/>
      <c r="AC113" s="658"/>
      <c r="AD113" s="62"/>
      <c r="AE113" s="63"/>
      <c r="AF113" s="62"/>
      <c r="AG113" s="62"/>
    </row>
    <row r="114" spans="1:33" s="64" customFormat="1" ht="16.5" customHeight="1" x14ac:dyDescent="0.15">
      <c r="A114" s="650"/>
      <c r="B114" s="651">
        <v>28</v>
      </c>
      <c r="C114" s="652" t="s">
        <v>330</v>
      </c>
      <c r="D114" s="653" t="s">
        <v>1543</v>
      </c>
      <c r="E114" s="654" t="s">
        <v>1517</v>
      </c>
      <c r="F114" s="654" t="s">
        <v>1414</v>
      </c>
      <c r="G114" s="654" t="s">
        <v>1414</v>
      </c>
      <c r="H114" s="654" t="s">
        <v>1414</v>
      </c>
      <c r="I114" s="654" t="s">
        <v>1414</v>
      </c>
      <c r="J114" s="654" t="s">
        <v>1414</v>
      </c>
      <c r="K114" s="654" t="s">
        <v>1414</v>
      </c>
      <c r="L114" s="654" t="s">
        <v>1414</v>
      </c>
      <c r="M114" s="654" t="s">
        <v>1414</v>
      </c>
      <c r="N114" s="654" t="s">
        <v>1414</v>
      </c>
      <c r="O114" s="654" t="s">
        <v>1414</v>
      </c>
      <c r="P114" s="654" t="s">
        <v>1414</v>
      </c>
      <c r="Q114" s="654" t="s">
        <v>1414</v>
      </c>
      <c r="R114" s="654" t="s">
        <v>1414</v>
      </c>
      <c r="S114" s="654" t="s">
        <v>1414</v>
      </c>
      <c r="T114" s="654" t="s">
        <v>1414</v>
      </c>
      <c r="U114" s="654" t="s">
        <v>1414</v>
      </c>
      <c r="V114" s="654" t="s">
        <v>672</v>
      </c>
      <c r="W114" s="655"/>
      <c r="X114" s="655"/>
      <c r="Y114" s="656"/>
      <c r="Z114" s="656"/>
      <c r="AA114" s="656"/>
      <c r="AB114" s="656"/>
      <c r="AC114" s="658"/>
      <c r="AD114" s="62"/>
      <c r="AE114" s="63"/>
      <c r="AF114" s="62"/>
      <c r="AG114" s="62"/>
    </row>
    <row r="115" spans="1:33" s="64" customFormat="1" ht="16.5" customHeight="1" x14ac:dyDescent="0.15">
      <c r="A115" s="650"/>
      <c r="B115" s="651">
        <v>29</v>
      </c>
      <c r="C115" s="652" t="s">
        <v>331</v>
      </c>
      <c r="D115" s="653" t="s">
        <v>1544</v>
      </c>
      <c r="E115" s="654" t="s">
        <v>1517</v>
      </c>
      <c r="F115" s="654" t="s">
        <v>1414</v>
      </c>
      <c r="G115" s="654" t="s">
        <v>1414</v>
      </c>
      <c r="H115" s="654" t="s">
        <v>1414</v>
      </c>
      <c r="I115" s="654" t="s">
        <v>1414</v>
      </c>
      <c r="J115" s="654" t="s">
        <v>1414</v>
      </c>
      <c r="K115" s="654" t="s">
        <v>1414</v>
      </c>
      <c r="L115" s="654" t="s">
        <v>1414</v>
      </c>
      <c r="M115" s="654" t="s">
        <v>1414</v>
      </c>
      <c r="N115" s="654" t="s">
        <v>1414</v>
      </c>
      <c r="O115" s="654" t="s">
        <v>1414</v>
      </c>
      <c r="P115" s="654" t="s">
        <v>1414</v>
      </c>
      <c r="Q115" s="654" t="s">
        <v>1414</v>
      </c>
      <c r="R115" s="654" t="s">
        <v>1414</v>
      </c>
      <c r="S115" s="654" t="s">
        <v>1414</v>
      </c>
      <c r="T115" s="654" t="s">
        <v>1414</v>
      </c>
      <c r="U115" s="654" t="s">
        <v>1414</v>
      </c>
      <c r="V115" s="654" t="s">
        <v>672</v>
      </c>
      <c r="W115" s="655"/>
      <c r="X115" s="655"/>
      <c r="Y115" s="656"/>
      <c r="Z115" s="656"/>
      <c r="AA115" s="656"/>
      <c r="AB115" s="656"/>
      <c r="AC115" s="658"/>
      <c r="AD115" s="62"/>
      <c r="AE115" s="63"/>
      <c r="AF115" s="62"/>
      <c r="AG115" s="62"/>
    </row>
    <row r="116" spans="1:33" s="64" customFormat="1" ht="16.5" customHeight="1" x14ac:dyDescent="0.15">
      <c r="A116" s="650"/>
      <c r="B116" s="651">
        <v>30</v>
      </c>
      <c r="C116" s="652" t="s">
        <v>1545</v>
      </c>
      <c r="D116" s="653" t="s">
        <v>1546</v>
      </c>
      <c r="E116" s="654" t="s">
        <v>1517</v>
      </c>
      <c r="F116" s="654" t="s">
        <v>1414</v>
      </c>
      <c r="G116" s="654" t="s">
        <v>1414</v>
      </c>
      <c r="H116" s="654" t="s">
        <v>1414</v>
      </c>
      <c r="I116" s="654" t="s">
        <v>1414</v>
      </c>
      <c r="J116" s="654" t="s">
        <v>1414</v>
      </c>
      <c r="K116" s="654" t="s">
        <v>1414</v>
      </c>
      <c r="L116" s="654" t="s">
        <v>1414</v>
      </c>
      <c r="M116" s="654" t="s">
        <v>1414</v>
      </c>
      <c r="N116" s="654" t="s">
        <v>1414</v>
      </c>
      <c r="O116" s="654" t="s">
        <v>1414</v>
      </c>
      <c r="P116" s="654" t="s">
        <v>1414</v>
      </c>
      <c r="Q116" s="654" t="s">
        <v>1414</v>
      </c>
      <c r="R116" s="654" t="s">
        <v>1414</v>
      </c>
      <c r="S116" s="654" t="s">
        <v>1414</v>
      </c>
      <c r="T116" s="654" t="s">
        <v>1414</v>
      </c>
      <c r="U116" s="654" t="s">
        <v>1414</v>
      </c>
      <c r="V116" s="654" t="s">
        <v>672</v>
      </c>
      <c r="W116" s="655"/>
      <c r="X116" s="655"/>
      <c r="Y116" s="656"/>
      <c r="Z116" s="656"/>
      <c r="AA116" s="656"/>
      <c r="AB116" s="656"/>
      <c r="AC116" s="658"/>
      <c r="AD116" s="62"/>
      <c r="AE116" s="63"/>
      <c r="AF116" s="62"/>
      <c r="AG116" s="62"/>
    </row>
    <row r="117" spans="1:33" s="64" customFormat="1" ht="16.5" customHeight="1" x14ac:dyDescent="0.15">
      <c r="A117" s="650"/>
      <c r="B117" s="651">
        <v>260</v>
      </c>
      <c r="C117" s="652" t="s">
        <v>465</v>
      </c>
      <c r="D117" s="653" t="s">
        <v>1547</v>
      </c>
      <c r="E117" s="654" t="s">
        <v>1414</v>
      </c>
      <c r="F117" s="654" t="s">
        <v>1414</v>
      </c>
      <c r="G117" s="654" t="s">
        <v>1414</v>
      </c>
      <c r="H117" s="654" t="s">
        <v>1414</v>
      </c>
      <c r="I117" s="654" t="s">
        <v>1414</v>
      </c>
      <c r="J117" s="654" t="s">
        <v>1414</v>
      </c>
      <c r="K117" s="654" t="s">
        <v>1414</v>
      </c>
      <c r="L117" s="654" t="s">
        <v>1414</v>
      </c>
      <c r="M117" s="654" t="s">
        <v>1414</v>
      </c>
      <c r="N117" s="654" t="s">
        <v>1414</v>
      </c>
      <c r="O117" s="654" t="s">
        <v>1414</v>
      </c>
      <c r="P117" s="654" t="s">
        <v>1414</v>
      </c>
      <c r="Q117" s="654" t="s">
        <v>1414</v>
      </c>
      <c r="R117" s="654" t="s">
        <v>1414</v>
      </c>
      <c r="S117" s="654" t="s">
        <v>1414</v>
      </c>
      <c r="T117" s="654" t="s">
        <v>1414</v>
      </c>
      <c r="U117" s="654" t="s">
        <v>1414</v>
      </c>
      <c r="V117" s="654" t="s">
        <v>1414</v>
      </c>
      <c r="W117" s="655" t="s">
        <v>1548</v>
      </c>
      <c r="X117" s="655" t="s">
        <v>1879</v>
      </c>
      <c r="Y117" s="659"/>
      <c r="Z117" s="656"/>
      <c r="AA117" s="656"/>
      <c r="AB117" s="656"/>
      <c r="AC117" s="658"/>
      <c r="AD117" s="62"/>
      <c r="AE117" s="63"/>
      <c r="AF117" s="62"/>
      <c r="AG117" s="62"/>
    </row>
    <row r="118" spans="1:33" s="64" customFormat="1" ht="16.5" customHeight="1" x14ac:dyDescent="0.15">
      <c r="A118" s="650"/>
      <c r="B118" s="651">
        <v>261</v>
      </c>
      <c r="C118" s="652" t="s">
        <v>466</v>
      </c>
      <c r="D118" s="653" t="s">
        <v>1549</v>
      </c>
      <c r="E118" s="654" t="s">
        <v>1414</v>
      </c>
      <c r="F118" s="654" t="s">
        <v>1414</v>
      </c>
      <c r="G118" s="654" t="s">
        <v>1414</v>
      </c>
      <c r="H118" s="654" t="s">
        <v>1414</v>
      </c>
      <c r="I118" s="654" t="s">
        <v>1414</v>
      </c>
      <c r="J118" s="654" t="s">
        <v>1414</v>
      </c>
      <c r="K118" s="654" t="s">
        <v>1414</v>
      </c>
      <c r="L118" s="654" t="s">
        <v>1414</v>
      </c>
      <c r="M118" s="654" t="s">
        <v>1414</v>
      </c>
      <c r="N118" s="654" t="s">
        <v>1414</v>
      </c>
      <c r="O118" s="654" t="s">
        <v>1414</v>
      </c>
      <c r="P118" s="654" t="s">
        <v>1414</v>
      </c>
      <c r="Q118" s="654" t="s">
        <v>1414</v>
      </c>
      <c r="R118" s="654" t="s">
        <v>1414</v>
      </c>
      <c r="S118" s="654" t="s">
        <v>1414</v>
      </c>
      <c r="T118" s="654" t="s">
        <v>1414</v>
      </c>
      <c r="U118" s="654" t="s">
        <v>1414</v>
      </c>
      <c r="V118" s="654" t="s">
        <v>1414</v>
      </c>
      <c r="W118" s="655" t="s">
        <v>1548</v>
      </c>
      <c r="X118" s="655" t="s">
        <v>1879</v>
      </c>
      <c r="Y118" s="659"/>
      <c r="Z118" s="656"/>
      <c r="AA118" s="656"/>
      <c r="AB118" s="656"/>
      <c r="AC118" s="658"/>
      <c r="AD118" s="62"/>
      <c r="AE118" s="63"/>
      <c r="AF118" s="62"/>
      <c r="AG118" s="62"/>
    </row>
    <row r="119" spans="1:33" s="64" customFormat="1" ht="16.5" customHeight="1" x14ac:dyDescent="0.15">
      <c r="A119" s="650"/>
      <c r="B119" s="651">
        <v>262</v>
      </c>
      <c r="C119" s="652" t="s">
        <v>467</v>
      </c>
      <c r="D119" s="653" t="s">
        <v>1550</v>
      </c>
      <c r="E119" s="654" t="s">
        <v>1414</v>
      </c>
      <c r="F119" s="654" t="s">
        <v>1414</v>
      </c>
      <c r="G119" s="654" t="s">
        <v>1414</v>
      </c>
      <c r="H119" s="654" t="s">
        <v>1414</v>
      </c>
      <c r="I119" s="654" t="s">
        <v>1414</v>
      </c>
      <c r="J119" s="654" t="s">
        <v>1414</v>
      </c>
      <c r="K119" s="654" t="s">
        <v>1414</v>
      </c>
      <c r="L119" s="654" t="s">
        <v>1414</v>
      </c>
      <c r="M119" s="654" t="s">
        <v>1414</v>
      </c>
      <c r="N119" s="654" t="s">
        <v>1414</v>
      </c>
      <c r="O119" s="654" t="s">
        <v>1414</v>
      </c>
      <c r="P119" s="654" t="s">
        <v>1414</v>
      </c>
      <c r="Q119" s="654" t="s">
        <v>1414</v>
      </c>
      <c r="R119" s="654" t="s">
        <v>1414</v>
      </c>
      <c r="S119" s="654" t="s">
        <v>1414</v>
      </c>
      <c r="T119" s="654" t="s">
        <v>1414</v>
      </c>
      <c r="U119" s="654" t="s">
        <v>1414</v>
      </c>
      <c r="V119" s="654" t="s">
        <v>1414</v>
      </c>
      <c r="W119" s="655" t="s">
        <v>1764</v>
      </c>
      <c r="X119" s="655" t="s">
        <v>1881</v>
      </c>
      <c r="Y119" s="656"/>
      <c r="Z119" s="656"/>
      <c r="AA119" s="656"/>
      <c r="AB119" s="656"/>
      <c r="AC119" s="658"/>
      <c r="AD119" s="62"/>
      <c r="AE119" s="63"/>
      <c r="AF119" s="62"/>
      <c r="AG119" s="62"/>
    </row>
    <row r="120" spans="1:33" s="64" customFormat="1" ht="16.5" customHeight="1" x14ac:dyDescent="0.15">
      <c r="A120" s="650"/>
      <c r="B120" s="651">
        <v>263</v>
      </c>
      <c r="C120" s="652" t="s">
        <v>268</v>
      </c>
      <c r="D120" s="653" t="s">
        <v>1551</v>
      </c>
      <c r="E120" s="654" t="s">
        <v>1414</v>
      </c>
      <c r="F120" s="654" t="s">
        <v>1414</v>
      </c>
      <c r="G120" s="654" t="s">
        <v>1414</v>
      </c>
      <c r="H120" s="654" t="s">
        <v>1414</v>
      </c>
      <c r="I120" s="654" t="s">
        <v>1414</v>
      </c>
      <c r="J120" s="654" t="s">
        <v>1414</v>
      </c>
      <c r="K120" s="654" t="s">
        <v>1414</v>
      </c>
      <c r="L120" s="654" t="s">
        <v>1414</v>
      </c>
      <c r="M120" s="654" t="s">
        <v>1414</v>
      </c>
      <c r="N120" s="654" t="s">
        <v>1414</v>
      </c>
      <c r="O120" s="654" t="s">
        <v>1414</v>
      </c>
      <c r="P120" s="654" t="s">
        <v>1414</v>
      </c>
      <c r="Q120" s="654" t="s">
        <v>1414</v>
      </c>
      <c r="R120" s="654" t="s">
        <v>1414</v>
      </c>
      <c r="S120" s="654" t="s">
        <v>1414</v>
      </c>
      <c r="T120" s="654" t="s">
        <v>1414</v>
      </c>
      <c r="U120" s="654" t="s">
        <v>1414</v>
      </c>
      <c r="V120" s="654" t="s">
        <v>1414</v>
      </c>
      <c r="W120" s="655" t="s">
        <v>1414</v>
      </c>
      <c r="X120" s="655"/>
      <c r="Y120" s="656"/>
      <c r="Z120" s="656"/>
      <c r="AA120" s="656"/>
      <c r="AB120" s="656"/>
      <c r="AC120" s="658"/>
      <c r="AD120" s="62"/>
      <c r="AE120" s="63"/>
      <c r="AF120" s="62"/>
      <c r="AG120" s="62"/>
    </row>
    <row r="121" spans="1:33" s="64" customFormat="1" ht="16.5" customHeight="1" x14ac:dyDescent="0.15">
      <c r="A121" s="650"/>
      <c r="B121" s="651">
        <v>264</v>
      </c>
      <c r="C121" s="652" t="s">
        <v>269</v>
      </c>
      <c r="D121" s="653" t="s">
        <v>1552</v>
      </c>
      <c r="E121" s="654" t="s">
        <v>1414</v>
      </c>
      <c r="F121" s="654" t="s">
        <v>1414</v>
      </c>
      <c r="G121" s="654" t="s">
        <v>1414</v>
      </c>
      <c r="H121" s="654" t="s">
        <v>1414</v>
      </c>
      <c r="I121" s="654" t="s">
        <v>1414</v>
      </c>
      <c r="J121" s="654" t="s">
        <v>1414</v>
      </c>
      <c r="K121" s="654" t="s">
        <v>1414</v>
      </c>
      <c r="L121" s="654" t="s">
        <v>1414</v>
      </c>
      <c r="M121" s="654" t="s">
        <v>1414</v>
      </c>
      <c r="N121" s="654" t="s">
        <v>1414</v>
      </c>
      <c r="O121" s="654" t="s">
        <v>1414</v>
      </c>
      <c r="P121" s="654" t="s">
        <v>1414</v>
      </c>
      <c r="Q121" s="654" t="s">
        <v>1414</v>
      </c>
      <c r="R121" s="654" t="s">
        <v>1414</v>
      </c>
      <c r="S121" s="654" t="s">
        <v>1414</v>
      </c>
      <c r="T121" s="654" t="s">
        <v>1414</v>
      </c>
      <c r="U121" s="654" t="s">
        <v>1414</v>
      </c>
      <c r="V121" s="654" t="s">
        <v>1414</v>
      </c>
      <c r="W121" s="655" t="s">
        <v>1414</v>
      </c>
      <c r="X121" s="655"/>
      <c r="Y121" s="656"/>
      <c r="Z121" s="656"/>
      <c r="AA121" s="656"/>
      <c r="AB121" s="656"/>
      <c r="AC121" s="658"/>
      <c r="AD121" s="62"/>
      <c r="AE121" s="63"/>
      <c r="AF121" s="62"/>
      <c r="AG121" s="62"/>
    </row>
    <row r="122" spans="1:33" s="64" customFormat="1" ht="16.5" customHeight="1" x14ac:dyDescent="0.15">
      <c r="A122" s="650"/>
      <c r="B122" s="651">
        <v>85</v>
      </c>
      <c r="C122" s="652" t="s">
        <v>343</v>
      </c>
      <c r="D122" s="653" t="s">
        <v>1553</v>
      </c>
      <c r="E122" s="654" t="s">
        <v>1414</v>
      </c>
      <c r="F122" s="654" t="s">
        <v>1414</v>
      </c>
      <c r="G122" s="654" t="s">
        <v>1414</v>
      </c>
      <c r="H122" s="654" t="s">
        <v>1554</v>
      </c>
      <c r="I122" s="654" t="s">
        <v>1414</v>
      </c>
      <c r="J122" s="654" t="s">
        <v>1414</v>
      </c>
      <c r="K122" s="654" t="s">
        <v>1414</v>
      </c>
      <c r="L122" s="654" t="s">
        <v>1414</v>
      </c>
      <c r="M122" s="654" t="s">
        <v>1414</v>
      </c>
      <c r="N122" s="654" t="s">
        <v>1414</v>
      </c>
      <c r="O122" s="654" t="s">
        <v>1414</v>
      </c>
      <c r="P122" s="654" t="s">
        <v>1414</v>
      </c>
      <c r="Q122" s="654" t="s">
        <v>1414</v>
      </c>
      <c r="R122" s="654" t="s">
        <v>1414</v>
      </c>
      <c r="S122" s="654" t="s">
        <v>1414</v>
      </c>
      <c r="T122" s="654">
        <v>1</v>
      </c>
      <c r="U122" s="654" t="s">
        <v>1555</v>
      </c>
      <c r="V122" s="654" t="s">
        <v>1414</v>
      </c>
      <c r="W122" s="655"/>
      <c r="X122" s="655"/>
      <c r="Y122" s="656"/>
      <c r="Z122" s="656"/>
      <c r="AA122" s="656"/>
      <c r="AB122" s="656"/>
      <c r="AC122" s="658"/>
      <c r="AD122" s="62"/>
      <c r="AE122" s="63"/>
      <c r="AF122" s="62"/>
      <c r="AG122" s="62"/>
    </row>
    <row r="123" spans="1:33" s="64" customFormat="1" ht="16.5" customHeight="1" x14ac:dyDescent="0.15">
      <c r="A123" s="650"/>
      <c r="B123" s="651">
        <v>86</v>
      </c>
      <c r="C123" s="652" t="s">
        <v>344</v>
      </c>
      <c r="D123" s="653" t="s">
        <v>1556</v>
      </c>
      <c r="E123" s="654" t="s">
        <v>1414</v>
      </c>
      <c r="F123" s="654" t="s">
        <v>1414</v>
      </c>
      <c r="G123" s="654" t="s">
        <v>1414</v>
      </c>
      <c r="H123" s="654" t="s">
        <v>1554</v>
      </c>
      <c r="I123" s="654" t="s">
        <v>1414</v>
      </c>
      <c r="J123" s="654" t="s">
        <v>1414</v>
      </c>
      <c r="K123" s="654" t="s">
        <v>1414</v>
      </c>
      <c r="L123" s="654" t="s">
        <v>1414</v>
      </c>
      <c r="M123" s="654" t="s">
        <v>1414</v>
      </c>
      <c r="N123" s="654" t="s">
        <v>1414</v>
      </c>
      <c r="O123" s="654" t="s">
        <v>1414</v>
      </c>
      <c r="P123" s="654" t="s">
        <v>1414</v>
      </c>
      <c r="Q123" s="654" t="s">
        <v>1414</v>
      </c>
      <c r="R123" s="654" t="s">
        <v>1414</v>
      </c>
      <c r="S123" s="654" t="s">
        <v>1414</v>
      </c>
      <c r="T123" s="654">
        <v>1</v>
      </c>
      <c r="U123" s="654" t="s">
        <v>1555</v>
      </c>
      <c r="V123" s="654" t="s">
        <v>1414</v>
      </c>
      <c r="W123" s="655"/>
      <c r="X123" s="655"/>
      <c r="Y123" s="656"/>
      <c r="Z123" s="656"/>
      <c r="AA123" s="656"/>
      <c r="AB123" s="656"/>
      <c r="AC123" s="658"/>
      <c r="AD123" s="62"/>
      <c r="AE123" s="63"/>
      <c r="AF123" s="62"/>
      <c r="AG123" s="62"/>
    </row>
    <row r="124" spans="1:33" s="64" customFormat="1" ht="16.5" customHeight="1" x14ac:dyDescent="0.15">
      <c r="A124" s="650"/>
      <c r="B124" s="651">
        <v>87</v>
      </c>
      <c r="C124" s="652" t="s">
        <v>345</v>
      </c>
      <c r="D124" s="653" t="s">
        <v>1557</v>
      </c>
      <c r="E124" s="654" t="s">
        <v>1414</v>
      </c>
      <c r="F124" s="654" t="s">
        <v>1414</v>
      </c>
      <c r="G124" s="654" t="s">
        <v>1414</v>
      </c>
      <c r="H124" s="654" t="s">
        <v>1554</v>
      </c>
      <c r="I124" s="654" t="s">
        <v>1414</v>
      </c>
      <c r="J124" s="654" t="s">
        <v>1414</v>
      </c>
      <c r="K124" s="654" t="s">
        <v>1414</v>
      </c>
      <c r="L124" s="654" t="s">
        <v>1414</v>
      </c>
      <c r="M124" s="654" t="s">
        <v>1414</v>
      </c>
      <c r="N124" s="654" t="s">
        <v>1414</v>
      </c>
      <c r="O124" s="654" t="s">
        <v>1414</v>
      </c>
      <c r="P124" s="654" t="s">
        <v>1414</v>
      </c>
      <c r="Q124" s="654" t="s">
        <v>1414</v>
      </c>
      <c r="R124" s="654" t="s">
        <v>1414</v>
      </c>
      <c r="S124" s="654" t="s">
        <v>1414</v>
      </c>
      <c r="T124" s="654">
        <v>2</v>
      </c>
      <c r="U124" s="654" t="s">
        <v>1555</v>
      </c>
      <c r="V124" s="654" t="s">
        <v>1414</v>
      </c>
      <c r="W124" s="655"/>
      <c r="X124" s="655"/>
      <c r="Y124" s="656"/>
      <c r="Z124" s="656"/>
      <c r="AA124" s="656"/>
      <c r="AB124" s="656"/>
      <c r="AC124" s="658"/>
      <c r="AD124" s="62"/>
      <c r="AE124" s="63"/>
      <c r="AF124" s="62"/>
      <c r="AG124" s="62"/>
    </row>
    <row r="125" spans="1:33" s="64" customFormat="1" ht="16.5" customHeight="1" x14ac:dyDescent="0.15">
      <c r="A125" s="650"/>
      <c r="B125" s="651">
        <v>88</v>
      </c>
      <c r="C125" s="652" t="s">
        <v>346</v>
      </c>
      <c r="D125" s="653" t="s">
        <v>1558</v>
      </c>
      <c r="E125" s="654" t="s">
        <v>1414</v>
      </c>
      <c r="F125" s="654" t="s">
        <v>1414</v>
      </c>
      <c r="G125" s="654" t="s">
        <v>1414</v>
      </c>
      <c r="H125" s="654" t="s">
        <v>1554</v>
      </c>
      <c r="I125" s="654" t="s">
        <v>1414</v>
      </c>
      <c r="J125" s="654" t="s">
        <v>1414</v>
      </c>
      <c r="K125" s="654" t="s">
        <v>1414</v>
      </c>
      <c r="L125" s="654" t="s">
        <v>1414</v>
      </c>
      <c r="M125" s="654" t="s">
        <v>1414</v>
      </c>
      <c r="N125" s="654" t="s">
        <v>1414</v>
      </c>
      <c r="O125" s="654" t="s">
        <v>1414</v>
      </c>
      <c r="P125" s="654" t="s">
        <v>1414</v>
      </c>
      <c r="Q125" s="654" t="s">
        <v>1414</v>
      </c>
      <c r="R125" s="654" t="s">
        <v>1414</v>
      </c>
      <c r="S125" s="654" t="s">
        <v>1414</v>
      </c>
      <c r="T125" s="654">
        <v>2</v>
      </c>
      <c r="U125" s="654" t="s">
        <v>1555</v>
      </c>
      <c r="V125" s="654" t="s">
        <v>1414</v>
      </c>
      <c r="W125" s="655"/>
      <c r="X125" s="655"/>
      <c r="Y125" s="656"/>
      <c r="Z125" s="656"/>
      <c r="AA125" s="656"/>
      <c r="AB125" s="656"/>
      <c r="AC125" s="658"/>
      <c r="AD125" s="62"/>
      <c r="AE125" s="63"/>
      <c r="AF125" s="62"/>
      <c r="AG125" s="62"/>
    </row>
    <row r="126" spans="1:33" s="64" customFormat="1" ht="16.5" customHeight="1" x14ac:dyDescent="0.15">
      <c r="A126" s="650"/>
      <c r="B126" s="651">
        <v>80</v>
      </c>
      <c r="C126" s="652" t="s">
        <v>347</v>
      </c>
      <c r="D126" s="653" t="s">
        <v>1559</v>
      </c>
      <c r="E126" s="654" t="s">
        <v>1414</v>
      </c>
      <c r="F126" s="654" t="s">
        <v>1414</v>
      </c>
      <c r="G126" s="654" t="s">
        <v>1414</v>
      </c>
      <c r="H126" s="654" t="s">
        <v>1414</v>
      </c>
      <c r="I126" s="654" t="s">
        <v>1414</v>
      </c>
      <c r="J126" s="654" t="s">
        <v>1414</v>
      </c>
      <c r="K126" s="654" t="s">
        <v>1414</v>
      </c>
      <c r="L126" s="654" t="s">
        <v>1414</v>
      </c>
      <c r="M126" s="654" t="s">
        <v>1414</v>
      </c>
      <c r="N126" s="654" t="s">
        <v>1414</v>
      </c>
      <c r="O126" s="654" t="s">
        <v>1414</v>
      </c>
      <c r="P126" s="654" t="s">
        <v>1414</v>
      </c>
      <c r="Q126" s="654" t="s">
        <v>1414</v>
      </c>
      <c r="R126" s="654" t="s">
        <v>1414</v>
      </c>
      <c r="S126" s="654" t="s">
        <v>1414</v>
      </c>
      <c r="T126" s="654" t="s">
        <v>1414</v>
      </c>
      <c r="U126" s="654" t="s">
        <v>1414</v>
      </c>
      <c r="V126" s="654" t="s">
        <v>1414</v>
      </c>
      <c r="W126" s="655"/>
      <c r="X126" s="655"/>
      <c r="Y126" s="656"/>
      <c r="Z126" s="656"/>
      <c r="AA126" s="656"/>
      <c r="AB126" s="656"/>
      <c r="AC126" s="658"/>
      <c r="AD126" s="62"/>
      <c r="AE126" s="63"/>
      <c r="AF126" s="62"/>
      <c r="AG126" s="62"/>
    </row>
    <row r="127" spans="1:33" s="64" customFormat="1" ht="16.5" customHeight="1" x14ac:dyDescent="0.15">
      <c r="A127" s="650"/>
      <c r="B127" s="651">
        <v>89</v>
      </c>
      <c r="C127" s="652" t="s">
        <v>348</v>
      </c>
      <c r="D127" s="653" t="s">
        <v>1560</v>
      </c>
      <c r="E127" s="654" t="s">
        <v>1414</v>
      </c>
      <c r="F127" s="654" t="s">
        <v>1414</v>
      </c>
      <c r="G127" s="654" t="s">
        <v>1414</v>
      </c>
      <c r="H127" s="654" t="s">
        <v>1554</v>
      </c>
      <c r="I127" s="654" t="s">
        <v>1414</v>
      </c>
      <c r="J127" s="654" t="s">
        <v>1414</v>
      </c>
      <c r="K127" s="654" t="s">
        <v>1414</v>
      </c>
      <c r="L127" s="654" t="s">
        <v>1414</v>
      </c>
      <c r="M127" s="654" t="s">
        <v>1414</v>
      </c>
      <c r="N127" s="654" t="s">
        <v>1414</v>
      </c>
      <c r="O127" s="654" t="s">
        <v>1414</v>
      </c>
      <c r="P127" s="654" t="s">
        <v>1414</v>
      </c>
      <c r="Q127" s="654" t="s">
        <v>1414</v>
      </c>
      <c r="R127" s="654" t="s">
        <v>1414</v>
      </c>
      <c r="S127" s="654" t="s">
        <v>1414</v>
      </c>
      <c r="T127" s="654">
        <v>3</v>
      </c>
      <c r="U127" s="654" t="s">
        <v>1555</v>
      </c>
      <c r="V127" s="654" t="s">
        <v>1414</v>
      </c>
      <c r="W127" s="655"/>
      <c r="X127" s="655"/>
      <c r="Y127" s="656"/>
      <c r="Z127" s="656"/>
      <c r="AA127" s="656"/>
      <c r="AB127" s="656"/>
      <c r="AC127" s="658"/>
      <c r="AD127" s="62"/>
      <c r="AE127" s="63"/>
      <c r="AF127" s="62"/>
      <c r="AG127" s="62"/>
    </row>
    <row r="128" spans="1:33" s="64" customFormat="1" ht="16.5" customHeight="1" x14ac:dyDescent="0.15">
      <c r="A128" s="650"/>
      <c r="B128" s="651">
        <v>90</v>
      </c>
      <c r="C128" s="652" t="s">
        <v>349</v>
      </c>
      <c r="D128" s="653" t="s">
        <v>1561</v>
      </c>
      <c r="E128" s="654" t="s">
        <v>1414</v>
      </c>
      <c r="F128" s="654" t="s">
        <v>1414</v>
      </c>
      <c r="G128" s="654" t="s">
        <v>1414</v>
      </c>
      <c r="H128" s="654" t="s">
        <v>1554</v>
      </c>
      <c r="I128" s="654" t="s">
        <v>1414</v>
      </c>
      <c r="J128" s="654" t="s">
        <v>1414</v>
      </c>
      <c r="K128" s="654" t="s">
        <v>1414</v>
      </c>
      <c r="L128" s="654" t="s">
        <v>1414</v>
      </c>
      <c r="M128" s="654" t="s">
        <v>1414</v>
      </c>
      <c r="N128" s="654" t="s">
        <v>1414</v>
      </c>
      <c r="O128" s="654" t="s">
        <v>1414</v>
      </c>
      <c r="P128" s="654" t="s">
        <v>1414</v>
      </c>
      <c r="Q128" s="654" t="s">
        <v>1414</v>
      </c>
      <c r="R128" s="654" t="s">
        <v>1414</v>
      </c>
      <c r="S128" s="654" t="s">
        <v>1414</v>
      </c>
      <c r="T128" s="654">
        <v>3</v>
      </c>
      <c r="U128" s="654" t="s">
        <v>1555</v>
      </c>
      <c r="V128" s="654" t="s">
        <v>1414</v>
      </c>
      <c r="W128" s="655"/>
      <c r="X128" s="655"/>
      <c r="Y128" s="656"/>
      <c r="Z128" s="656"/>
      <c r="AA128" s="656"/>
      <c r="AB128" s="656"/>
      <c r="AC128" s="658"/>
      <c r="AD128" s="62"/>
      <c r="AE128" s="63"/>
      <c r="AF128" s="62"/>
      <c r="AG128" s="62"/>
    </row>
    <row r="129" spans="1:33" s="64" customFormat="1" ht="16.5" customHeight="1" x14ac:dyDescent="0.15">
      <c r="A129" s="650"/>
      <c r="B129" s="651">
        <v>81</v>
      </c>
      <c r="C129" s="652" t="s">
        <v>350</v>
      </c>
      <c r="D129" s="653" t="s">
        <v>1562</v>
      </c>
      <c r="E129" s="654" t="s">
        <v>1414</v>
      </c>
      <c r="F129" s="654" t="s">
        <v>1414</v>
      </c>
      <c r="G129" s="654" t="s">
        <v>1414</v>
      </c>
      <c r="H129" s="654" t="s">
        <v>1414</v>
      </c>
      <c r="I129" s="654" t="s">
        <v>1414</v>
      </c>
      <c r="J129" s="654" t="s">
        <v>1414</v>
      </c>
      <c r="K129" s="654" t="s">
        <v>1414</v>
      </c>
      <c r="L129" s="654" t="s">
        <v>1414</v>
      </c>
      <c r="M129" s="654" t="s">
        <v>1414</v>
      </c>
      <c r="N129" s="654" t="s">
        <v>1414</v>
      </c>
      <c r="O129" s="654" t="s">
        <v>1414</v>
      </c>
      <c r="P129" s="654" t="s">
        <v>1414</v>
      </c>
      <c r="Q129" s="654" t="s">
        <v>1414</v>
      </c>
      <c r="R129" s="654" t="s">
        <v>1414</v>
      </c>
      <c r="S129" s="654" t="s">
        <v>1414</v>
      </c>
      <c r="T129" s="654" t="s">
        <v>1414</v>
      </c>
      <c r="U129" s="654" t="s">
        <v>1414</v>
      </c>
      <c r="V129" s="654" t="s">
        <v>1414</v>
      </c>
      <c r="W129" s="655"/>
      <c r="X129" s="655"/>
      <c r="Y129" s="656"/>
      <c r="Z129" s="656"/>
      <c r="AA129" s="656"/>
      <c r="AB129" s="656"/>
      <c r="AC129" s="658"/>
      <c r="AD129" s="62"/>
      <c r="AE129" s="63"/>
      <c r="AF129" s="62"/>
      <c r="AG129" s="62"/>
    </row>
    <row r="130" spans="1:33" s="64" customFormat="1" ht="16.5" customHeight="1" x14ac:dyDescent="0.15">
      <c r="A130" s="650">
        <v>1</v>
      </c>
      <c r="B130" s="651">
        <v>82</v>
      </c>
      <c r="C130" s="652" t="s">
        <v>351</v>
      </c>
      <c r="D130" s="653" t="s">
        <v>1563</v>
      </c>
      <c r="E130" s="654" t="s">
        <v>1564</v>
      </c>
      <c r="F130" s="654" t="s">
        <v>1564</v>
      </c>
      <c r="G130" s="654" t="s">
        <v>1564</v>
      </c>
      <c r="H130" s="654" t="s">
        <v>1564</v>
      </c>
      <c r="I130" s="654">
        <v>18</v>
      </c>
      <c r="J130" s="654" t="s">
        <v>1564</v>
      </c>
      <c r="K130" s="654" t="s">
        <v>1564</v>
      </c>
      <c r="L130" s="654" t="s">
        <v>1564</v>
      </c>
      <c r="M130" s="654" t="s">
        <v>1564</v>
      </c>
      <c r="N130" s="654" t="s">
        <v>1564</v>
      </c>
      <c r="O130" s="654">
        <v>4</v>
      </c>
      <c r="P130" s="654" t="s">
        <v>1564</v>
      </c>
      <c r="Q130" s="654" t="s">
        <v>1564</v>
      </c>
      <c r="R130" s="654" t="s">
        <v>1564</v>
      </c>
      <c r="S130" s="654" t="s">
        <v>1564</v>
      </c>
      <c r="T130" s="654" t="s">
        <v>1564</v>
      </c>
      <c r="U130" s="654" t="s">
        <v>1564</v>
      </c>
      <c r="V130" s="654" t="s">
        <v>1564</v>
      </c>
      <c r="W130" s="655"/>
      <c r="X130" s="655"/>
      <c r="Y130" s="656"/>
      <c r="Z130" s="656"/>
      <c r="AA130" s="656"/>
      <c r="AB130" s="656"/>
      <c r="AC130" s="658"/>
      <c r="AD130" s="62"/>
      <c r="AE130" s="63"/>
      <c r="AF130" s="62"/>
      <c r="AG130" s="62"/>
    </row>
    <row r="131" spans="1:33" s="64" customFormat="1" ht="16.5" customHeight="1" x14ac:dyDescent="0.15">
      <c r="A131" s="650">
        <v>1</v>
      </c>
      <c r="B131" s="651">
        <v>83</v>
      </c>
      <c r="C131" s="652" t="s">
        <v>351</v>
      </c>
      <c r="D131" s="653" t="s">
        <v>1565</v>
      </c>
      <c r="E131" s="654" t="s">
        <v>1564</v>
      </c>
      <c r="F131" s="654" t="s">
        <v>1564</v>
      </c>
      <c r="G131" s="654" t="s">
        <v>1564</v>
      </c>
      <c r="H131" s="654" t="s">
        <v>1564</v>
      </c>
      <c r="I131" s="654" t="s">
        <v>1564</v>
      </c>
      <c r="J131" s="654" t="s">
        <v>1564</v>
      </c>
      <c r="K131" s="654" t="s">
        <v>1564</v>
      </c>
      <c r="L131" s="654" t="s">
        <v>1564</v>
      </c>
      <c r="M131" s="654" t="s">
        <v>1564</v>
      </c>
      <c r="N131" s="654" t="s">
        <v>1564</v>
      </c>
      <c r="O131" s="654">
        <v>1</v>
      </c>
      <c r="P131" s="654" t="s">
        <v>1564</v>
      </c>
      <c r="Q131" s="654" t="s">
        <v>1564</v>
      </c>
      <c r="R131" s="654" t="s">
        <v>1564</v>
      </c>
      <c r="S131" s="654" t="s">
        <v>1564</v>
      </c>
      <c r="T131" s="654" t="s">
        <v>1564</v>
      </c>
      <c r="U131" s="654" t="s">
        <v>1564</v>
      </c>
      <c r="V131" s="654" t="s">
        <v>1564</v>
      </c>
      <c r="W131" s="655"/>
      <c r="X131" s="655"/>
      <c r="Y131" s="656"/>
      <c r="Z131" s="656"/>
      <c r="AA131" s="656"/>
      <c r="AB131" s="656"/>
      <c r="AC131" s="658"/>
      <c r="AD131" s="62"/>
      <c r="AE131" s="63"/>
      <c r="AF131" s="62"/>
      <c r="AG131" s="62"/>
    </row>
    <row r="132" spans="1:33" s="64" customFormat="1" ht="16.5" customHeight="1" x14ac:dyDescent="0.15">
      <c r="A132" s="650">
        <v>1</v>
      </c>
      <c r="B132" s="651">
        <v>84</v>
      </c>
      <c r="C132" s="652" t="s">
        <v>351</v>
      </c>
      <c r="D132" s="653" t="s">
        <v>1566</v>
      </c>
      <c r="E132" s="654" t="s">
        <v>1564</v>
      </c>
      <c r="F132" s="654" t="s">
        <v>1564</v>
      </c>
      <c r="G132" s="654" t="s">
        <v>1564</v>
      </c>
      <c r="H132" s="654" t="s">
        <v>1564</v>
      </c>
      <c r="I132" s="654" t="s">
        <v>1564</v>
      </c>
      <c r="J132" s="654" t="s">
        <v>1564</v>
      </c>
      <c r="K132" s="654" t="s">
        <v>1564</v>
      </c>
      <c r="L132" s="654" t="s">
        <v>1564</v>
      </c>
      <c r="M132" s="654" t="s">
        <v>1564</v>
      </c>
      <c r="N132" s="654" t="s">
        <v>1564</v>
      </c>
      <c r="O132" s="654">
        <v>4</v>
      </c>
      <c r="P132" s="654" t="s">
        <v>1564</v>
      </c>
      <c r="Q132" s="654" t="s">
        <v>1564</v>
      </c>
      <c r="R132" s="654" t="s">
        <v>1564</v>
      </c>
      <c r="S132" s="654" t="s">
        <v>1564</v>
      </c>
      <c r="T132" s="654" t="s">
        <v>1564</v>
      </c>
      <c r="U132" s="654" t="s">
        <v>1564</v>
      </c>
      <c r="V132" s="654" t="s">
        <v>1564</v>
      </c>
      <c r="W132" s="655"/>
      <c r="X132" s="655"/>
      <c r="Y132" s="656"/>
      <c r="Z132" s="656"/>
      <c r="AA132" s="656"/>
      <c r="AB132" s="656"/>
      <c r="AC132" s="658"/>
      <c r="AD132" s="62"/>
      <c r="AE132" s="63"/>
      <c r="AF132" s="62"/>
      <c r="AG132" s="62"/>
    </row>
    <row r="133" spans="1:33" s="64" customFormat="1" ht="16.5" customHeight="1" x14ac:dyDescent="0.15">
      <c r="A133" s="650"/>
      <c r="B133" s="651">
        <v>95</v>
      </c>
      <c r="C133" s="652" t="s">
        <v>352</v>
      </c>
      <c r="D133" s="653" t="s">
        <v>1567</v>
      </c>
      <c r="E133" s="654" t="s">
        <v>1414</v>
      </c>
      <c r="F133" s="654" t="s">
        <v>1414</v>
      </c>
      <c r="G133" s="654" t="s">
        <v>1414</v>
      </c>
      <c r="H133" s="654" t="s">
        <v>1568</v>
      </c>
      <c r="I133" s="654" t="s">
        <v>1414</v>
      </c>
      <c r="J133" s="654" t="s">
        <v>1414</v>
      </c>
      <c r="K133" s="654" t="s">
        <v>1414</v>
      </c>
      <c r="L133" s="654" t="s">
        <v>1414</v>
      </c>
      <c r="M133" s="654" t="s">
        <v>1414</v>
      </c>
      <c r="N133" s="654" t="s">
        <v>1414</v>
      </c>
      <c r="O133" s="654" t="s">
        <v>1414</v>
      </c>
      <c r="P133" s="654" t="s">
        <v>1414</v>
      </c>
      <c r="Q133" s="654" t="s">
        <v>1414</v>
      </c>
      <c r="R133" s="654" t="s">
        <v>1414</v>
      </c>
      <c r="S133" s="654" t="s">
        <v>1414</v>
      </c>
      <c r="T133" s="654">
        <v>1</v>
      </c>
      <c r="U133" s="654" t="s">
        <v>1498</v>
      </c>
      <c r="V133" s="654" t="s">
        <v>1414</v>
      </c>
      <c r="W133" s="655"/>
      <c r="X133" s="655"/>
      <c r="Y133" s="656"/>
      <c r="Z133" s="656"/>
      <c r="AA133" s="656"/>
      <c r="AB133" s="656"/>
      <c r="AC133" s="658"/>
      <c r="AD133" s="62"/>
      <c r="AE133" s="63"/>
      <c r="AF133" s="62"/>
      <c r="AG133" s="62"/>
    </row>
    <row r="134" spans="1:33" s="64" customFormat="1" ht="16.5" customHeight="1" x14ac:dyDescent="0.15">
      <c r="A134" s="650"/>
      <c r="B134" s="651">
        <v>96</v>
      </c>
      <c r="C134" s="652" t="s">
        <v>353</v>
      </c>
      <c r="D134" s="653" t="s">
        <v>1569</v>
      </c>
      <c r="E134" s="654" t="s">
        <v>1414</v>
      </c>
      <c r="F134" s="654" t="s">
        <v>1414</v>
      </c>
      <c r="G134" s="654" t="s">
        <v>1414</v>
      </c>
      <c r="H134" s="654" t="s">
        <v>1568</v>
      </c>
      <c r="I134" s="654" t="s">
        <v>1414</v>
      </c>
      <c r="J134" s="654" t="s">
        <v>1414</v>
      </c>
      <c r="K134" s="654" t="s">
        <v>1414</v>
      </c>
      <c r="L134" s="654" t="s">
        <v>1414</v>
      </c>
      <c r="M134" s="654" t="s">
        <v>1414</v>
      </c>
      <c r="N134" s="654" t="s">
        <v>1414</v>
      </c>
      <c r="O134" s="654" t="s">
        <v>1414</v>
      </c>
      <c r="P134" s="654" t="s">
        <v>1414</v>
      </c>
      <c r="Q134" s="654" t="s">
        <v>1414</v>
      </c>
      <c r="R134" s="654" t="s">
        <v>1414</v>
      </c>
      <c r="S134" s="654" t="s">
        <v>1414</v>
      </c>
      <c r="T134" s="654">
        <v>1</v>
      </c>
      <c r="U134" s="654" t="s">
        <v>1498</v>
      </c>
      <c r="V134" s="654" t="s">
        <v>1414</v>
      </c>
      <c r="W134" s="655"/>
      <c r="X134" s="655"/>
      <c r="Y134" s="656"/>
      <c r="Z134" s="656"/>
      <c r="AA134" s="656"/>
      <c r="AB134" s="656"/>
      <c r="AC134" s="658"/>
      <c r="AD134" s="62"/>
      <c r="AE134" s="63"/>
      <c r="AF134" s="62"/>
      <c r="AG134" s="62"/>
    </row>
    <row r="135" spans="1:33" s="64" customFormat="1" ht="16.5" customHeight="1" x14ac:dyDescent="0.15">
      <c r="A135" s="650"/>
      <c r="B135" s="651">
        <v>97</v>
      </c>
      <c r="C135" s="652" t="s">
        <v>354</v>
      </c>
      <c r="D135" s="653" t="s">
        <v>1570</v>
      </c>
      <c r="E135" s="654" t="s">
        <v>1414</v>
      </c>
      <c r="F135" s="654" t="s">
        <v>1414</v>
      </c>
      <c r="G135" s="654" t="s">
        <v>1414</v>
      </c>
      <c r="H135" s="654" t="s">
        <v>1568</v>
      </c>
      <c r="I135" s="654" t="s">
        <v>1414</v>
      </c>
      <c r="J135" s="654" t="s">
        <v>1414</v>
      </c>
      <c r="K135" s="654" t="s">
        <v>1414</v>
      </c>
      <c r="L135" s="654" t="s">
        <v>1414</v>
      </c>
      <c r="M135" s="654" t="s">
        <v>1414</v>
      </c>
      <c r="N135" s="654" t="s">
        <v>1414</v>
      </c>
      <c r="O135" s="654" t="s">
        <v>1414</v>
      </c>
      <c r="P135" s="654" t="s">
        <v>1414</v>
      </c>
      <c r="Q135" s="654" t="s">
        <v>1414</v>
      </c>
      <c r="R135" s="654" t="s">
        <v>1414</v>
      </c>
      <c r="S135" s="654" t="s">
        <v>1414</v>
      </c>
      <c r="T135" s="654">
        <v>2</v>
      </c>
      <c r="U135" s="654" t="s">
        <v>1498</v>
      </c>
      <c r="V135" s="654" t="s">
        <v>1414</v>
      </c>
      <c r="W135" s="655"/>
      <c r="X135" s="655"/>
      <c r="Y135" s="656"/>
      <c r="Z135" s="656"/>
      <c r="AA135" s="656"/>
      <c r="AB135" s="656"/>
      <c r="AC135" s="658"/>
      <c r="AD135" s="62"/>
      <c r="AE135" s="63"/>
      <c r="AF135" s="62"/>
      <c r="AG135" s="62"/>
    </row>
    <row r="136" spans="1:33" s="64" customFormat="1" ht="16.5" customHeight="1" x14ac:dyDescent="0.15">
      <c r="A136" s="650"/>
      <c r="B136" s="651">
        <v>98</v>
      </c>
      <c r="C136" s="652" t="s">
        <v>355</v>
      </c>
      <c r="D136" s="653" t="s">
        <v>1571</v>
      </c>
      <c r="E136" s="654" t="s">
        <v>1414</v>
      </c>
      <c r="F136" s="654" t="s">
        <v>1414</v>
      </c>
      <c r="G136" s="654" t="s">
        <v>1414</v>
      </c>
      <c r="H136" s="654" t="s">
        <v>1568</v>
      </c>
      <c r="I136" s="654" t="s">
        <v>1414</v>
      </c>
      <c r="J136" s="654" t="s">
        <v>1414</v>
      </c>
      <c r="K136" s="654" t="s">
        <v>1414</v>
      </c>
      <c r="L136" s="654" t="s">
        <v>1414</v>
      </c>
      <c r="M136" s="654" t="s">
        <v>1414</v>
      </c>
      <c r="N136" s="654" t="s">
        <v>1414</v>
      </c>
      <c r="O136" s="654" t="s">
        <v>1414</v>
      </c>
      <c r="P136" s="654" t="s">
        <v>1414</v>
      </c>
      <c r="Q136" s="654" t="s">
        <v>1414</v>
      </c>
      <c r="R136" s="654" t="s">
        <v>1414</v>
      </c>
      <c r="S136" s="654" t="s">
        <v>1414</v>
      </c>
      <c r="T136" s="654">
        <v>2</v>
      </c>
      <c r="U136" s="654" t="s">
        <v>1498</v>
      </c>
      <c r="V136" s="654" t="s">
        <v>1414</v>
      </c>
      <c r="W136" s="655"/>
      <c r="X136" s="655"/>
      <c r="Y136" s="656"/>
      <c r="Z136" s="656"/>
      <c r="AA136" s="656"/>
      <c r="AB136" s="656"/>
      <c r="AC136" s="658"/>
      <c r="AD136" s="62"/>
      <c r="AE136" s="63"/>
      <c r="AF136" s="62"/>
      <c r="AG136" s="62"/>
    </row>
    <row r="137" spans="1:33" s="64" customFormat="1" ht="16.5" customHeight="1" x14ac:dyDescent="0.15">
      <c r="A137" s="650"/>
      <c r="B137" s="651">
        <v>99</v>
      </c>
      <c r="C137" s="652" t="s">
        <v>356</v>
      </c>
      <c r="D137" s="653" t="s">
        <v>1572</v>
      </c>
      <c r="E137" s="654" t="s">
        <v>1414</v>
      </c>
      <c r="F137" s="654" t="s">
        <v>1414</v>
      </c>
      <c r="G137" s="654" t="s">
        <v>1414</v>
      </c>
      <c r="H137" s="654" t="s">
        <v>1568</v>
      </c>
      <c r="I137" s="654" t="s">
        <v>1414</v>
      </c>
      <c r="J137" s="654" t="s">
        <v>1414</v>
      </c>
      <c r="K137" s="654" t="s">
        <v>1414</v>
      </c>
      <c r="L137" s="654" t="s">
        <v>1414</v>
      </c>
      <c r="M137" s="654" t="s">
        <v>1414</v>
      </c>
      <c r="N137" s="654" t="s">
        <v>1414</v>
      </c>
      <c r="O137" s="654" t="s">
        <v>1414</v>
      </c>
      <c r="P137" s="654" t="s">
        <v>1414</v>
      </c>
      <c r="Q137" s="654" t="s">
        <v>1414</v>
      </c>
      <c r="R137" s="654" t="s">
        <v>1414</v>
      </c>
      <c r="S137" s="654" t="s">
        <v>1414</v>
      </c>
      <c r="T137" s="654">
        <v>3</v>
      </c>
      <c r="U137" s="654" t="s">
        <v>1555</v>
      </c>
      <c r="V137" s="654" t="s">
        <v>1414</v>
      </c>
      <c r="W137" s="655"/>
      <c r="X137" s="655"/>
      <c r="Y137" s="656"/>
      <c r="Z137" s="656"/>
      <c r="AA137" s="656"/>
      <c r="AB137" s="656"/>
      <c r="AC137" s="658"/>
      <c r="AD137" s="62"/>
      <c r="AE137" s="63"/>
      <c r="AF137" s="62"/>
      <c r="AG137" s="62"/>
    </row>
    <row r="138" spans="1:33" s="64" customFormat="1" ht="16.5" customHeight="1" x14ac:dyDescent="0.15">
      <c r="A138" s="650"/>
      <c r="B138" s="651">
        <v>100</v>
      </c>
      <c r="C138" s="652" t="s">
        <v>357</v>
      </c>
      <c r="D138" s="653" t="s">
        <v>1573</v>
      </c>
      <c r="E138" s="654" t="s">
        <v>1414</v>
      </c>
      <c r="F138" s="654" t="s">
        <v>1414</v>
      </c>
      <c r="G138" s="654" t="s">
        <v>1414</v>
      </c>
      <c r="H138" s="654" t="s">
        <v>1568</v>
      </c>
      <c r="I138" s="654" t="s">
        <v>1414</v>
      </c>
      <c r="J138" s="654" t="s">
        <v>1414</v>
      </c>
      <c r="K138" s="654" t="s">
        <v>1414</v>
      </c>
      <c r="L138" s="654" t="s">
        <v>1414</v>
      </c>
      <c r="M138" s="654" t="s">
        <v>1414</v>
      </c>
      <c r="N138" s="654" t="s">
        <v>1414</v>
      </c>
      <c r="O138" s="654" t="s">
        <v>1414</v>
      </c>
      <c r="P138" s="654" t="s">
        <v>1414</v>
      </c>
      <c r="Q138" s="654" t="s">
        <v>1414</v>
      </c>
      <c r="R138" s="654" t="s">
        <v>1414</v>
      </c>
      <c r="S138" s="654" t="s">
        <v>1414</v>
      </c>
      <c r="T138" s="654">
        <v>3</v>
      </c>
      <c r="U138" s="654" t="s">
        <v>1555</v>
      </c>
      <c r="V138" s="654" t="s">
        <v>1414</v>
      </c>
      <c r="W138" s="655"/>
      <c r="X138" s="655"/>
      <c r="Y138" s="656"/>
      <c r="Z138" s="656"/>
      <c r="AA138" s="656"/>
      <c r="AB138" s="656"/>
      <c r="AC138" s="658"/>
      <c r="AD138" s="62"/>
      <c r="AE138" s="63"/>
      <c r="AF138" s="62"/>
      <c r="AG138" s="62"/>
    </row>
    <row r="139" spans="1:33" s="64" customFormat="1" ht="16.5" customHeight="1" x14ac:dyDescent="0.15">
      <c r="A139" s="650"/>
      <c r="B139" s="651">
        <v>91</v>
      </c>
      <c r="C139" s="652" t="s">
        <v>358</v>
      </c>
      <c r="D139" s="653" t="s">
        <v>1574</v>
      </c>
      <c r="E139" s="654" t="s">
        <v>1414</v>
      </c>
      <c r="F139" s="654" t="s">
        <v>1414</v>
      </c>
      <c r="G139" s="654" t="s">
        <v>1414</v>
      </c>
      <c r="H139" s="654" t="s">
        <v>1575</v>
      </c>
      <c r="I139" s="654" t="s">
        <v>1414</v>
      </c>
      <c r="J139" s="654" t="s">
        <v>1414</v>
      </c>
      <c r="K139" s="654" t="s">
        <v>1414</v>
      </c>
      <c r="L139" s="654" t="s">
        <v>1414</v>
      </c>
      <c r="M139" s="654" t="s">
        <v>1414</v>
      </c>
      <c r="N139" s="654" t="s">
        <v>1414</v>
      </c>
      <c r="O139" s="654" t="s">
        <v>1414</v>
      </c>
      <c r="P139" s="654" t="s">
        <v>1414</v>
      </c>
      <c r="Q139" s="654" t="s">
        <v>1414</v>
      </c>
      <c r="R139" s="654" t="s">
        <v>1414</v>
      </c>
      <c r="S139" s="654" t="s">
        <v>1414</v>
      </c>
      <c r="T139" s="654">
        <v>2</v>
      </c>
      <c r="U139" s="654" t="s">
        <v>1498</v>
      </c>
      <c r="V139" s="654" t="s">
        <v>1414</v>
      </c>
      <c r="W139" s="655"/>
      <c r="X139" s="655"/>
      <c r="Y139" s="656"/>
      <c r="Z139" s="656"/>
      <c r="AA139" s="656"/>
      <c r="AB139" s="656"/>
      <c r="AC139" s="658"/>
      <c r="AD139" s="62"/>
      <c r="AE139" s="63"/>
      <c r="AF139" s="62"/>
      <c r="AG139" s="62"/>
    </row>
    <row r="140" spans="1:33" s="64" customFormat="1" ht="16.5" customHeight="1" x14ac:dyDescent="0.15">
      <c r="A140" s="650"/>
      <c r="B140" s="651">
        <v>92</v>
      </c>
      <c r="C140" s="652" t="s">
        <v>359</v>
      </c>
      <c r="D140" s="653" t="s">
        <v>1576</v>
      </c>
      <c r="E140" s="654" t="s">
        <v>1414</v>
      </c>
      <c r="F140" s="654" t="s">
        <v>1414</v>
      </c>
      <c r="G140" s="654" t="s">
        <v>1414</v>
      </c>
      <c r="H140" s="654" t="s">
        <v>1575</v>
      </c>
      <c r="I140" s="654" t="s">
        <v>1414</v>
      </c>
      <c r="J140" s="654" t="s">
        <v>1414</v>
      </c>
      <c r="K140" s="654" t="s">
        <v>1414</v>
      </c>
      <c r="L140" s="654" t="s">
        <v>1414</v>
      </c>
      <c r="M140" s="654" t="s">
        <v>1414</v>
      </c>
      <c r="N140" s="654" t="s">
        <v>1414</v>
      </c>
      <c r="O140" s="654" t="s">
        <v>1414</v>
      </c>
      <c r="P140" s="654" t="s">
        <v>1414</v>
      </c>
      <c r="Q140" s="654" t="s">
        <v>1414</v>
      </c>
      <c r="R140" s="654" t="s">
        <v>1414</v>
      </c>
      <c r="S140" s="654" t="s">
        <v>1414</v>
      </c>
      <c r="T140" s="654">
        <v>2</v>
      </c>
      <c r="U140" s="654" t="s">
        <v>1498</v>
      </c>
      <c r="V140" s="654" t="s">
        <v>1414</v>
      </c>
      <c r="W140" s="655"/>
      <c r="X140" s="655"/>
      <c r="Y140" s="656"/>
      <c r="Z140" s="656"/>
      <c r="AA140" s="656"/>
      <c r="AB140" s="656"/>
      <c r="AC140" s="658"/>
      <c r="AD140" s="62"/>
      <c r="AE140" s="63"/>
      <c r="AF140" s="62"/>
      <c r="AG140" s="62"/>
    </row>
    <row r="141" spans="1:33" s="64" customFormat="1" ht="16.5" customHeight="1" x14ac:dyDescent="0.15">
      <c r="A141" s="650"/>
      <c r="B141" s="651">
        <v>93</v>
      </c>
      <c r="C141" s="652" t="s">
        <v>360</v>
      </c>
      <c r="D141" s="653" t="s">
        <v>1577</v>
      </c>
      <c r="E141" s="654" t="s">
        <v>1414</v>
      </c>
      <c r="F141" s="654" t="s">
        <v>1414</v>
      </c>
      <c r="G141" s="654" t="s">
        <v>1414</v>
      </c>
      <c r="H141" s="654" t="s">
        <v>1575</v>
      </c>
      <c r="I141" s="654" t="s">
        <v>1414</v>
      </c>
      <c r="J141" s="654" t="s">
        <v>1414</v>
      </c>
      <c r="K141" s="654" t="s">
        <v>1414</v>
      </c>
      <c r="L141" s="654" t="s">
        <v>1414</v>
      </c>
      <c r="M141" s="654" t="s">
        <v>1414</v>
      </c>
      <c r="N141" s="654" t="s">
        <v>1414</v>
      </c>
      <c r="O141" s="654" t="s">
        <v>1414</v>
      </c>
      <c r="P141" s="654" t="s">
        <v>1414</v>
      </c>
      <c r="Q141" s="654" t="s">
        <v>1414</v>
      </c>
      <c r="R141" s="654" t="s">
        <v>1414</v>
      </c>
      <c r="S141" s="654" t="s">
        <v>1414</v>
      </c>
      <c r="T141" s="654">
        <v>3</v>
      </c>
      <c r="U141" s="654" t="s">
        <v>1555</v>
      </c>
      <c r="V141" s="654" t="s">
        <v>1414</v>
      </c>
      <c r="W141" s="655"/>
      <c r="X141" s="655"/>
      <c r="Y141" s="656"/>
      <c r="Z141" s="656"/>
      <c r="AA141" s="656"/>
      <c r="AB141" s="656"/>
      <c r="AC141" s="658"/>
      <c r="AD141" s="62"/>
      <c r="AE141" s="63"/>
      <c r="AF141" s="62"/>
      <c r="AG141" s="62"/>
    </row>
    <row r="142" spans="1:33" s="64" customFormat="1" ht="16.5" customHeight="1" x14ac:dyDescent="0.15">
      <c r="A142" s="650"/>
      <c r="B142" s="651">
        <v>94</v>
      </c>
      <c r="C142" s="652" t="s">
        <v>361</v>
      </c>
      <c r="D142" s="653" t="s">
        <v>1578</v>
      </c>
      <c r="E142" s="654" t="s">
        <v>1414</v>
      </c>
      <c r="F142" s="654" t="s">
        <v>1414</v>
      </c>
      <c r="G142" s="654" t="s">
        <v>1414</v>
      </c>
      <c r="H142" s="654" t="s">
        <v>1575</v>
      </c>
      <c r="I142" s="654" t="s">
        <v>1414</v>
      </c>
      <c r="J142" s="654" t="s">
        <v>1414</v>
      </c>
      <c r="K142" s="654" t="s">
        <v>1414</v>
      </c>
      <c r="L142" s="654" t="s">
        <v>1414</v>
      </c>
      <c r="M142" s="654" t="s">
        <v>1414</v>
      </c>
      <c r="N142" s="654" t="s">
        <v>1414</v>
      </c>
      <c r="O142" s="654" t="s">
        <v>1414</v>
      </c>
      <c r="P142" s="654" t="s">
        <v>1414</v>
      </c>
      <c r="Q142" s="654" t="s">
        <v>1414</v>
      </c>
      <c r="R142" s="654" t="s">
        <v>1414</v>
      </c>
      <c r="S142" s="654" t="s">
        <v>1414</v>
      </c>
      <c r="T142" s="654">
        <v>3</v>
      </c>
      <c r="U142" s="654" t="s">
        <v>1555</v>
      </c>
      <c r="V142" s="654" t="s">
        <v>1414</v>
      </c>
      <c r="W142" s="655"/>
      <c r="X142" s="655"/>
      <c r="Y142" s="656"/>
      <c r="Z142" s="656"/>
      <c r="AA142" s="656"/>
      <c r="AB142" s="656"/>
      <c r="AC142" s="658"/>
      <c r="AD142" s="62"/>
      <c r="AE142" s="63"/>
      <c r="AF142" s="62"/>
      <c r="AG142" s="62"/>
    </row>
    <row r="143" spans="1:33" s="64" customFormat="1" ht="16.5" customHeight="1" x14ac:dyDescent="0.15">
      <c r="A143" s="650"/>
      <c r="B143" s="651">
        <v>117</v>
      </c>
      <c r="C143" s="652" t="s">
        <v>362</v>
      </c>
      <c r="D143" s="653" t="s">
        <v>1579</v>
      </c>
      <c r="E143" s="654" t="s">
        <v>1414</v>
      </c>
      <c r="F143" s="654" t="s">
        <v>1414</v>
      </c>
      <c r="G143" s="654" t="s">
        <v>1414</v>
      </c>
      <c r="H143" s="654" t="s">
        <v>1580</v>
      </c>
      <c r="I143" s="654" t="s">
        <v>1414</v>
      </c>
      <c r="J143" s="654" t="s">
        <v>1414</v>
      </c>
      <c r="K143" s="654" t="s">
        <v>1414</v>
      </c>
      <c r="L143" s="654" t="s">
        <v>1414</v>
      </c>
      <c r="M143" s="654" t="s">
        <v>1414</v>
      </c>
      <c r="N143" s="654" t="s">
        <v>1414</v>
      </c>
      <c r="O143" s="654" t="s">
        <v>1414</v>
      </c>
      <c r="P143" s="654" t="s">
        <v>1414</v>
      </c>
      <c r="Q143" s="654" t="s">
        <v>1414</v>
      </c>
      <c r="R143" s="654" t="s">
        <v>1414</v>
      </c>
      <c r="S143" s="654" t="s">
        <v>1414</v>
      </c>
      <c r="T143" s="654">
        <v>1</v>
      </c>
      <c r="U143" s="654" t="s">
        <v>1498</v>
      </c>
      <c r="V143" s="654" t="s">
        <v>1414</v>
      </c>
      <c r="W143" s="655"/>
      <c r="X143" s="655"/>
      <c r="Y143" s="656"/>
      <c r="Z143" s="656"/>
      <c r="AA143" s="656"/>
      <c r="AB143" s="656"/>
      <c r="AC143" s="658"/>
      <c r="AD143" s="62"/>
      <c r="AE143" s="63"/>
      <c r="AF143" s="62"/>
      <c r="AG143" s="62"/>
    </row>
    <row r="144" spans="1:33" s="64" customFormat="1" ht="16.5" customHeight="1" x14ac:dyDescent="0.15">
      <c r="A144" s="650"/>
      <c r="B144" s="651">
        <v>118</v>
      </c>
      <c r="C144" s="652" t="s">
        <v>363</v>
      </c>
      <c r="D144" s="653" t="s">
        <v>1581</v>
      </c>
      <c r="E144" s="654" t="s">
        <v>1414</v>
      </c>
      <c r="F144" s="654" t="s">
        <v>1414</v>
      </c>
      <c r="G144" s="654" t="s">
        <v>1414</v>
      </c>
      <c r="H144" s="654" t="s">
        <v>1580</v>
      </c>
      <c r="I144" s="654" t="s">
        <v>1414</v>
      </c>
      <c r="J144" s="654" t="s">
        <v>1414</v>
      </c>
      <c r="K144" s="654" t="s">
        <v>1414</v>
      </c>
      <c r="L144" s="654" t="s">
        <v>1414</v>
      </c>
      <c r="M144" s="654" t="s">
        <v>1414</v>
      </c>
      <c r="N144" s="654" t="s">
        <v>1414</v>
      </c>
      <c r="O144" s="654" t="s">
        <v>1414</v>
      </c>
      <c r="P144" s="654" t="s">
        <v>1414</v>
      </c>
      <c r="Q144" s="654" t="s">
        <v>1414</v>
      </c>
      <c r="R144" s="654" t="s">
        <v>1414</v>
      </c>
      <c r="S144" s="654" t="s">
        <v>1414</v>
      </c>
      <c r="T144" s="654">
        <v>3</v>
      </c>
      <c r="U144" s="654" t="s">
        <v>1555</v>
      </c>
      <c r="V144" s="654" t="s">
        <v>1414</v>
      </c>
      <c r="W144" s="655"/>
      <c r="X144" s="655"/>
      <c r="Y144" s="656"/>
      <c r="Z144" s="656"/>
      <c r="AA144" s="656"/>
      <c r="AB144" s="656"/>
      <c r="AC144" s="658"/>
      <c r="AD144" s="62"/>
      <c r="AE144" s="63"/>
      <c r="AF144" s="62"/>
      <c r="AG144" s="62"/>
    </row>
    <row r="145" spans="1:33" s="64" customFormat="1" ht="16.5" customHeight="1" x14ac:dyDescent="0.15">
      <c r="A145" s="650"/>
      <c r="B145" s="651">
        <v>112</v>
      </c>
      <c r="C145" s="652" t="s">
        <v>362</v>
      </c>
      <c r="D145" s="653" t="s">
        <v>1582</v>
      </c>
      <c r="E145" s="654" t="s">
        <v>1414</v>
      </c>
      <c r="F145" s="654" t="s">
        <v>1414</v>
      </c>
      <c r="G145" s="654" t="s">
        <v>1414</v>
      </c>
      <c r="H145" s="654" t="s">
        <v>1583</v>
      </c>
      <c r="I145" s="654" t="s">
        <v>1414</v>
      </c>
      <c r="J145" s="654" t="s">
        <v>1414</v>
      </c>
      <c r="K145" s="654" t="s">
        <v>1414</v>
      </c>
      <c r="L145" s="654" t="s">
        <v>1414</v>
      </c>
      <c r="M145" s="654" t="s">
        <v>1414</v>
      </c>
      <c r="N145" s="654" t="s">
        <v>1414</v>
      </c>
      <c r="O145" s="654" t="s">
        <v>1414</v>
      </c>
      <c r="P145" s="654" t="s">
        <v>1414</v>
      </c>
      <c r="Q145" s="654" t="s">
        <v>1414</v>
      </c>
      <c r="R145" s="654" t="s">
        <v>1414</v>
      </c>
      <c r="S145" s="654" t="s">
        <v>1414</v>
      </c>
      <c r="T145" s="654">
        <v>1</v>
      </c>
      <c r="U145" s="654" t="s">
        <v>1498</v>
      </c>
      <c r="V145" s="654" t="s">
        <v>1414</v>
      </c>
      <c r="W145" s="655"/>
      <c r="X145" s="655"/>
      <c r="Y145" s="656"/>
      <c r="Z145" s="656"/>
      <c r="AA145" s="656"/>
      <c r="AB145" s="656"/>
      <c r="AC145" s="658"/>
      <c r="AD145" s="62"/>
      <c r="AE145" s="63"/>
      <c r="AF145" s="62"/>
      <c r="AG145" s="62"/>
    </row>
    <row r="146" spans="1:33" s="64" customFormat="1" ht="16.5" customHeight="1" x14ac:dyDescent="0.15">
      <c r="A146" s="650"/>
      <c r="B146" s="651">
        <v>113</v>
      </c>
      <c r="C146" s="652" t="s">
        <v>364</v>
      </c>
      <c r="D146" s="653" t="s">
        <v>1584</v>
      </c>
      <c r="E146" s="654" t="s">
        <v>1414</v>
      </c>
      <c r="F146" s="654" t="s">
        <v>1414</v>
      </c>
      <c r="G146" s="654" t="s">
        <v>1414</v>
      </c>
      <c r="H146" s="654" t="s">
        <v>1583</v>
      </c>
      <c r="I146" s="654" t="s">
        <v>1414</v>
      </c>
      <c r="J146" s="654" t="s">
        <v>1414</v>
      </c>
      <c r="K146" s="654" t="s">
        <v>1414</v>
      </c>
      <c r="L146" s="654" t="s">
        <v>1414</v>
      </c>
      <c r="M146" s="654" t="s">
        <v>1414</v>
      </c>
      <c r="N146" s="654" t="s">
        <v>1414</v>
      </c>
      <c r="O146" s="654" t="s">
        <v>1414</v>
      </c>
      <c r="P146" s="654" t="s">
        <v>1414</v>
      </c>
      <c r="Q146" s="654" t="s">
        <v>1414</v>
      </c>
      <c r="R146" s="654" t="s">
        <v>1414</v>
      </c>
      <c r="S146" s="654" t="s">
        <v>1414</v>
      </c>
      <c r="T146" s="654">
        <v>1</v>
      </c>
      <c r="U146" s="654" t="s">
        <v>1498</v>
      </c>
      <c r="V146" s="654" t="s">
        <v>1414</v>
      </c>
      <c r="W146" s="655"/>
      <c r="X146" s="655"/>
      <c r="Y146" s="656"/>
      <c r="Z146" s="656"/>
      <c r="AA146" s="656"/>
      <c r="AB146" s="656"/>
      <c r="AC146" s="658"/>
      <c r="AD146" s="62"/>
      <c r="AE146" s="63"/>
      <c r="AF146" s="62"/>
      <c r="AG146" s="62"/>
    </row>
    <row r="147" spans="1:33" s="64" customFormat="1" ht="16.5" customHeight="1" x14ac:dyDescent="0.15">
      <c r="A147" s="650"/>
      <c r="B147" s="651">
        <v>114</v>
      </c>
      <c r="C147" s="652" t="s">
        <v>365</v>
      </c>
      <c r="D147" s="653" t="s">
        <v>1585</v>
      </c>
      <c r="E147" s="654" t="s">
        <v>1414</v>
      </c>
      <c r="F147" s="654" t="s">
        <v>1414</v>
      </c>
      <c r="G147" s="654" t="s">
        <v>1414</v>
      </c>
      <c r="H147" s="654" t="s">
        <v>1583</v>
      </c>
      <c r="I147" s="654" t="s">
        <v>1414</v>
      </c>
      <c r="J147" s="654" t="s">
        <v>1414</v>
      </c>
      <c r="K147" s="654" t="s">
        <v>1414</v>
      </c>
      <c r="L147" s="654" t="s">
        <v>1414</v>
      </c>
      <c r="M147" s="654" t="s">
        <v>1414</v>
      </c>
      <c r="N147" s="654" t="s">
        <v>1414</v>
      </c>
      <c r="O147" s="654" t="s">
        <v>1414</v>
      </c>
      <c r="P147" s="654" t="s">
        <v>1414</v>
      </c>
      <c r="Q147" s="654" t="s">
        <v>1414</v>
      </c>
      <c r="R147" s="654" t="s">
        <v>1414</v>
      </c>
      <c r="S147" s="654" t="s">
        <v>1414</v>
      </c>
      <c r="T147" s="654">
        <v>2</v>
      </c>
      <c r="U147" s="654" t="s">
        <v>1498</v>
      </c>
      <c r="V147" s="654" t="s">
        <v>1414</v>
      </c>
      <c r="W147" s="655"/>
      <c r="X147" s="655"/>
      <c r="Y147" s="656"/>
      <c r="Z147" s="656"/>
      <c r="AA147" s="656"/>
      <c r="AB147" s="656"/>
      <c r="AC147" s="658"/>
      <c r="AD147" s="62"/>
      <c r="AE147" s="63"/>
      <c r="AF147" s="62"/>
      <c r="AG147" s="62"/>
    </row>
    <row r="148" spans="1:33" s="64" customFormat="1" ht="16.5" customHeight="1" x14ac:dyDescent="0.15">
      <c r="A148" s="650"/>
      <c r="B148" s="651">
        <v>107</v>
      </c>
      <c r="C148" s="652" t="s">
        <v>366</v>
      </c>
      <c r="D148" s="653" t="s">
        <v>1586</v>
      </c>
      <c r="E148" s="654" t="s">
        <v>1414</v>
      </c>
      <c r="F148" s="654" t="s">
        <v>1414</v>
      </c>
      <c r="G148" s="654" t="s">
        <v>1414</v>
      </c>
      <c r="H148" s="654" t="s">
        <v>1587</v>
      </c>
      <c r="I148" s="654" t="s">
        <v>1414</v>
      </c>
      <c r="J148" s="654" t="s">
        <v>1414</v>
      </c>
      <c r="K148" s="654" t="s">
        <v>1414</v>
      </c>
      <c r="L148" s="654" t="s">
        <v>1414</v>
      </c>
      <c r="M148" s="654" t="s">
        <v>1414</v>
      </c>
      <c r="N148" s="654" t="s">
        <v>1414</v>
      </c>
      <c r="O148" s="654" t="s">
        <v>1414</v>
      </c>
      <c r="P148" s="654" t="s">
        <v>1414</v>
      </c>
      <c r="Q148" s="654" t="s">
        <v>1414</v>
      </c>
      <c r="R148" s="654" t="s">
        <v>1414</v>
      </c>
      <c r="S148" s="654" t="s">
        <v>1414</v>
      </c>
      <c r="T148" s="654">
        <v>3</v>
      </c>
      <c r="U148" s="654" t="s">
        <v>1555</v>
      </c>
      <c r="V148" s="654" t="s">
        <v>1414</v>
      </c>
      <c r="W148" s="655"/>
      <c r="X148" s="655"/>
      <c r="Y148" s="656"/>
      <c r="Z148" s="656"/>
      <c r="AA148" s="656"/>
      <c r="AB148" s="656"/>
      <c r="AC148" s="658"/>
      <c r="AD148" s="62"/>
      <c r="AE148" s="63"/>
      <c r="AF148" s="62"/>
      <c r="AG148" s="62"/>
    </row>
    <row r="149" spans="1:33" s="64" customFormat="1" ht="16.5" customHeight="1" x14ac:dyDescent="0.15">
      <c r="A149" s="650"/>
      <c r="B149" s="651">
        <v>121</v>
      </c>
      <c r="C149" s="652" t="s">
        <v>367</v>
      </c>
      <c r="D149" s="653" t="s">
        <v>1588</v>
      </c>
      <c r="E149" s="654" t="s">
        <v>1414</v>
      </c>
      <c r="F149" s="654" t="s">
        <v>1414</v>
      </c>
      <c r="G149" s="654" t="s">
        <v>1414</v>
      </c>
      <c r="H149" s="654" t="s">
        <v>1589</v>
      </c>
      <c r="I149" s="654" t="s">
        <v>1414</v>
      </c>
      <c r="J149" s="654" t="s">
        <v>1414</v>
      </c>
      <c r="K149" s="654" t="s">
        <v>1414</v>
      </c>
      <c r="L149" s="654" t="s">
        <v>1414</v>
      </c>
      <c r="M149" s="654" t="s">
        <v>1414</v>
      </c>
      <c r="N149" s="654" t="s">
        <v>1414</v>
      </c>
      <c r="O149" s="654" t="s">
        <v>1414</v>
      </c>
      <c r="P149" s="654" t="s">
        <v>1414</v>
      </c>
      <c r="Q149" s="654" t="s">
        <v>1414</v>
      </c>
      <c r="R149" s="654" t="s">
        <v>1414</v>
      </c>
      <c r="S149" s="654" t="s">
        <v>1414</v>
      </c>
      <c r="T149" s="654">
        <v>1</v>
      </c>
      <c r="U149" s="654" t="s">
        <v>1498</v>
      </c>
      <c r="V149" s="654" t="s">
        <v>1414</v>
      </c>
      <c r="W149" s="655"/>
      <c r="X149" s="655"/>
      <c r="Y149" s="656"/>
      <c r="Z149" s="656"/>
      <c r="AA149" s="656"/>
      <c r="AB149" s="656"/>
      <c r="AC149" s="658"/>
      <c r="AD149" s="62"/>
      <c r="AE149" s="63"/>
      <c r="AF149" s="62"/>
      <c r="AG149" s="62"/>
    </row>
    <row r="150" spans="1:33" s="64" customFormat="1" ht="16.5" customHeight="1" x14ac:dyDescent="0.15">
      <c r="A150" s="650"/>
      <c r="B150" s="651">
        <v>122</v>
      </c>
      <c r="C150" s="652" t="s">
        <v>368</v>
      </c>
      <c r="D150" s="653" t="s">
        <v>1590</v>
      </c>
      <c r="E150" s="654" t="s">
        <v>1414</v>
      </c>
      <c r="F150" s="654" t="s">
        <v>1414</v>
      </c>
      <c r="G150" s="654" t="s">
        <v>1414</v>
      </c>
      <c r="H150" s="654" t="s">
        <v>1589</v>
      </c>
      <c r="I150" s="654" t="s">
        <v>1414</v>
      </c>
      <c r="J150" s="654" t="s">
        <v>1414</v>
      </c>
      <c r="K150" s="654" t="s">
        <v>1414</v>
      </c>
      <c r="L150" s="654" t="s">
        <v>1414</v>
      </c>
      <c r="M150" s="654" t="s">
        <v>1414</v>
      </c>
      <c r="N150" s="654" t="s">
        <v>1414</v>
      </c>
      <c r="O150" s="654" t="s">
        <v>1414</v>
      </c>
      <c r="P150" s="654" t="s">
        <v>1414</v>
      </c>
      <c r="Q150" s="654" t="s">
        <v>1414</v>
      </c>
      <c r="R150" s="654" t="s">
        <v>1414</v>
      </c>
      <c r="S150" s="654" t="s">
        <v>1414</v>
      </c>
      <c r="T150" s="654">
        <v>1</v>
      </c>
      <c r="U150" s="654" t="s">
        <v>1498</v>
      </c>
      <c r="V150" s="654" t="s">
        <v>1414</v>
      </c>
      <c r="W150" s="655"/>
      <c r="X150" s="655"/>
      <c r="Y150" s="656"/>
      <c r="Z150" s="656"/>
      <c r="AA150" s="656"/>
      <c r="AB150" s="656"/>
      <c r="AC150" s="658"/>
      <c r="AD150" s="62"/>
      <c r="AE150" s="63"/>
      <c r="AF150" s="62"/>
      <c r="AG150" s="62"/>
    </row>
    <row r="151" spans="1:33" s="64" customFormat="1" ht="16.5" customHeight="1" x14ac:dyDescent="0.15">
      <c r="A151" s="650"/>
      <c r="B151" s="651">
        <v>123</v>
      </c>
      <c r="C151" s="652" t="s">
        <v>369</v>
      </c>
      <c r="D151" s="653" t="s">
        <v>1591</v>
      </c>
      <c r="E151" s="654" t="s">
        <v>1414</v>
      </c>
      <c r="F151" s="654" t="s">
        <v>1414</v>
      </c>
      <c r="G151" s="654" t="s">
        <v>1414</v>
      </c>
      <c r="H151" s="654" t="s">
        <v>1589</v>
      </c>
      <c r="I151" s="654" t="s">
        <v>1414</v>
      </c>
      <c r="J151" s="654" t="s">
        <v>1414</v>
      </c>
      <c r="K151" s="654" t="s">
        <v>1414</v>
      </c>
      <c r="L151" s="654" t="s">
        <v>1414</v>
      </c>
      <c r="M151" s="654" t="s">
        <v>1414</v>
      </c>
      <c r="N151" s="654" t="s">
        <v>1414</v>
      </c>
      <c r="O151" s="654" t="s">
        <v>1414</v>
      </c>
      <c r="P151" s="654" t="s">
        <v>1414</v>
      </c>
      <c r="Q151" s="654" t="s">
        <v>1414</v>
      </c>
      <c r="R151" s="654" t="s">
        <v>1414</v>
      </c>
      <c r="S151" s="654" t="s">
        <v>1414</v>
      </c>
      <c r="T151" s="654">
        <v>2</v>
      </c>
      <c r="U151" s="654" t="s">
        <v>1498</v>
      </c>
      <c r="V151" s="654" t="s">
        <v>1414</v>
      </c>
      <c r="W151" s="655"/>
      <c r="X151" s="655"/>
      <c r="Y151" s="656"/>
      <c r="Z151" s="656"/>
      <c r="AA151" s="656"/>
      <c r="AB151" s="656"/>
      <c r="AC151" s="658"/>
      <c r="AD151" s="62"/>
      <c r="AE151" s="63"/>
      <c r="AF151" s="62"/>
      <c r="AG151" s="62"/>
    </row>
    <row r="152" spans="1:33" s="64" customFormat="1" ht="16.5" customHeight="1" x14ac:dyDescent="0.15">
      <c r="A152" s="650"/>
      <c r="B152" s="651">
        <v>124</v>
      </c>
      <c r="C152" s="652" t="s">
        <v>370</v>
      </c>
      <c r="D152" s="653" t="s">
        <v>1592</v>
      </c>
      <c r="E152" s="654" t="s">
        <v>1414</v>
      </c>
      <c r="F152" s="654" t="s">
        <v>1414</v>
      </c>
      <c r="G152" s="654" t="s">
        <v>1414</v>
      </c>
      <c r="H152" s="654" t="s">
        <v>1589</v>
      </c>
      <c r="I152" s="654" t="s">
        <v>1414</v>
      </c>
      <c r="J152" s="654" t="s">
        <v>1414</v>
      </c>
      <c r="K152" s="654" t="s">
        <v>1414</v>
      </c>
      <c r="L152" s="654" t="s">
        <v>1414</v>
      </c>
      <c r="M152" s="654" t="s">
        <v>1414</v>
      </c>
      <c r="N152" s="654" t="s">
        <v>1414</v>
      </c>
      <c r="O152" s="654" t="s">
        <v>1414</v>
      </c>
      <c r="P152" s="654" t="s">
        <v>1414</v>
      </c>
      <c r="Q152" s="654" t="s">
        <v>1414</v>
      </c>
      <c r="R152" s="654" t="s">
        <v>1414</v>
      </c>
      <c r="S152" s="654" t="s">
        <v>1414</v>
      </c>
      <c r="T152" s="654">
        <v>2</v>
      </c>
      <c r="U152" s="654" t="s">
        <v>1498</v>
      </c>
      <c r="V152" s="654" t="s">
        <v>1414</v>
      </c>
      <c r="W152" s="655"/>
      <c r="X152" s="655"/>
      <c r="Y152" s="656"/>
      <c r="Z152" s="656"/>
      <c r="AA152" s="656"/>
      <c r="AB152" s="656"/>
      <c r="AC152" s="658"/>
      <c r="AD152" s="62"/>
      <c r="AE152" s="63"/>
      <c r="AF152" s="62"/>
      <c r="AG152" s="62"/>
    </row>
    <row r="153" spans="1:33" s="64" customFormat="1" ht="16.5" customHeight="1" x14ac:dyDescent="0.15">
      <c r="A153" s="650"/>
      <c r="B153" s="651">
        <v>125</v>
      </c>
      <c r="C153" s="652" t="s">
        <v>371</v>
      </c>
      <c r="D153" s="653" t="s">
        <v>1593</v>
      </c>
      <c r="E153" s="654" t="s">
        <v>1414</v>
      </c>
      <c r="F153" s="654" t="s">
        <v>1414</v>
      </c>
      <c r="G153" s="654" t="s">
        <v>1414</v>
      </c>
      <c r="H153" s="654" t="s">
        <v>1589</v>
      </c>
      <c r="I153" s="654" t="s">
        <v>1414</v>
      </c>
      <c r="J153" s="654" t="s">
        <v>1414</v>
      </c>
      <c r="K153" s="654" t="s">
        <v>1414</v>
      </c>
      <c r="L153" s="654" t="s">
        <v>1414</v>
      </c>
      <c r="M153" s="654" t="s">
        <v>1414</v>
      </c>
      <c r="N153" s="654" t="s">
        <v>1414</v>
      </c>
      <c r="O153" s="654" t="s">
        <v>1414</v>
      </c>
      <c r="P153" s="654" t="s">
        <v>1414</v>
      </c>
      <c r="Q153" s="654" t="s">
        <v>1414</v>
      </c>
      <c r="R153" s="654" t="s">
        <v>1414</v>
      </c>
      <c r="S153" s="654" t="s">
        <v>1414</v>
      </c>
      <c r="T153" s="654">
        <v>3</v>
      </c>
      <c r="U153" s="654" t="s">
        <v>1498</v>
      </c>
      <c r="V153" s="654" t="s">
        <v>1414</v>
      </c>
      <c r="W153" s="655"/>
      <c r="X153" s="655"/>
      <c r="Y153" s="656"/>
      <c r="Z153" s="656"/>
      <c r="AA153" s="656"/>
      <c r="AB153" s="656"/>
      <c r="AC153" s="658"/>
      <c r="AD153" s="62"/>
      <c r="AE153" s="63"/>
      <c r="AF153" s="62"/>
      <c r="AG153" s="62"/>
    </row>
    <row r="154" spans="1:33" s="64" customFormat="1" ht="16.5" customHeight="1" x14ac:dyDescent="0.15">
      <c r="A154" s="650"/>
      <c r="B154" s="651">
        <v>101</v>
      </c>
      <c r="C154" s="652" t="s">
        <v>372</v>
      </c>
      <c r="D154" s="653" t="s">
        <v>1594</v>
      </c>
      <c r="E154" s="654" t="s">
        <v>1414</v>
      </c>
      <c r="F154" s="654" t="s">
        <v>1414</v>
      </c>
      <c r="G154" s="654" t="s">
        <v>1414</v>
      </c>
      <c r="H154" s="654" t="s">
        <v>1595</v>
      </c>
      <c r="I154" s="654" t="s">
        <v>1414</v>
      </c>
      <c r="J154" s="654" t="s">
        <v>1414</v>
      </c>
      <c r="K154" s="654" t="s">
        <v>1414</v>
      </c>
      <c r="L154" s="654" t="s">
        <v>1414</v>
      </c>
      <c r="M154" s="654" t="s">
        <v>1414</v>
      </c>
      <c r="N154" s="654" t="s">
        <v>1414</v>
      </c>
      <c r="O154" s="654" t="s">
        <v>1414</v>
      </c>
      <c r="P154" s="654" t="s">
        <v>1414</v>
      </c>
      <c r="Q154" s="654" t="s">
        <v>1414</v>
      </c>
      <c r="R154" s="654" t="s">
        <v>1414</v>
      </c>
      <c r="S154" s="654" t="s">
        <v>1414</v>
      </c>
      <c r="T154" s="654">
        <v>1</v>
      </c>
      <c r="U154" s="654" t="s">
        <v>1498</v>
      </c>
      <c r="V154" s="654" t="s">
        <v>1414</v>
      </c>
      <c r="W154" s="655"/>
      <c r="X154" s="655"/>
      <c r="Y154" s="656"/>
      <c r="Z154" s="656"/>
      <c r="AA154" s="656"/>
      <c r="AB154" s="656"/>
      <c r="AC154" s="658"/>
      <c r="AD154" s="62"/>
      <c r="AE154" s="63"/>
      <c r="AF154" s="62"/>
      <c r="AG154" s="62"/>
    </row>
    <row r="155" spans="1:33" s="64" customFormat="1" ht="16.5" customHeight="1" x14ac:dyDescent="0.15">
      <c r="A155" s="650"/>
      <c r="B155" s="651">
        <v>102</v>
      </c>
      <c r="C155" s="652" t="s">
        <v>373</v>
      </c>
      <c r="D155" s="653" t="s">
        <v>1596</v>
      </c>
      <c r="E155" s="654" t="s">
        <v>1414</v>
      </c>
      <c r="F155" s="654" t="s">
        <v>1414</v>
      </c>
      <c r="G155" s="654" t="s">
        <v>1414</v>
      </c>
      <c r="H155" s="654" t="s">
        <v>1595</v>
      </c>
      <c r="I155" s="654" t="s">
        <v>1414</v>
      </c>
      <c r="J155" s="654" t="s">
        <v>1414</v>
      </c>
      <c r="K155" s="654" t="s">
        <v>1414</v>
      </c>
      <c r="L155" s="654" t="s">
        <v>1414</v>
      </c>
      <c r="M155" s="654" t="s">
        <v>1414</v>
      </c>
      <c r="N155" s="654" t="s">
        <v>1414</v>
      </c>
      <c r="O155" s="654" t="s">
        <v>1414</v>
      </c>
      <c r="P155" s="654" t="s">
        <v>1414</v>
      </c>
      <c r="Q155" s="654" t="s">
        <v>1414</v>
      </c>
      <c r="R155" s="654" t="s">
        <v>1414</v>
      </c>
      <c r="S155" s="654" t="s">
        <v>1414</v>
      </c>
      <c r="T155" s="654">
        <v>2</v>
      </c>
      <c r="U155" s="654" t="s">
        <v>1498</v>
      </c>
      <c r="V155" s="654" t="s">
        <v>1414</v>
      </c>
      <c r="W155" s="655"/>
      <c r="X155" s="655"/>
      <c r="Y155" s="656"/>
      <c r="Z155" s="656"/>
      <c r="AA155" s="656"/>
      <c r="AB155" s="656"/>
      <c r="AC155" s="658"/>
      <c r="AD155" s="62"/>
      <c r="AE155" s="63"/>
      <c r="AF155" s="62"/>
      <c r="AG155" s="62"/>
    </row>
    <row r="156" spans="1:33" s="64" customFormat="1" ht="16.5" customHeight="1" x14ac:dyDescent="0.15">
      <c r="A156" s="650"/>
      <c r="B156" s="651">
        <v>103</v>
      </c>
      <c r="C156" s="652" t="s">
        <v>374</v>
      </c>
      <c r="D156" s="653" t="s">
        <v>1597</v>
      </c>
      <c r="E156" s="654" t="s">
        <v>1414</v>
      </c>
      <c r="F156" s="654" t="s">
        <v>1414</v>
      </c>
      <c r="G156" s="654" t="s">
        <v>1414</v>
      </c>
      <c r="H156" s="654" t="s">
        <v>1595</v>
      </c>
      <c r="I156" s="654" t="s">
        <v>1414</v>
      </c>
      <c r="J156" s="654" t="s">
        <v>1414</v>
      </c>
      <c r="K156" s="654" t="s">
        <v>1414</v>
      </c>
      <c r="L156" s="654" t="s">
        <v>1414</v>
      </c>
      <c r="M156" s="654" t="s">
        <v>1414</v>
      </c>
      <c r="N156" s="654" t="s">
        <v>1414</v>
      </c>
      <c r="O156" s="654" t="s">
        <v>1414</v>
      </c>
      <c r="P156" s="654" t="s">
        <v>1414</v>
      </c>
      <c r="Q156" s="654" t="s">
        <v>1414</v>
      </c>
      <c r="R156" s="654" t="s">
        <v>1414</v>
      </c>
      <c r="S156" s="654" t="s">
        <v>1414</v>
      </c>
      <c r="T156" s="654">
        <v>3</v>
      </c>
      <c r="U156" s="654" t="s">
        <v>1555</v>
      </c>
      <c r="V156" s="654" t="s">
        <v>1414</v>
      </c>
      <c r="W156" s="655"/>
      <c r="X156" s="655"/>
      <c r="Y156" s="656"/>
      <c r="Z156" s="656"/>
      <c r="AA156" s="656"/>
      <c r="AB156" s="656"/>
      <c r="AC156" s="658"/>
      <c r="AD156" s="62"/>
      <c r="AE156" s="63"/>
      <c r="AF156" s="62"/>
      <c r="AG156" s="62"/>
    </row>
    <row r="157" spans="1:33" s="64" customFormat="1" ht="16.5" customHeight="1" x14ac:dyDescent="0.15">
      <c r="A157" s="650"/>
      <c r="B157" s="651">
        <v>104</v>
      </c>
      <c r="C157" s="652" t="s">
        <v>375</v>
      </c>
      <c r="D157" s="653" t="s">
        <v>1598</v>
      </c>
      <c r="E157" s="654" t="s">
        <v>1414</v>
      </c>
      <c r="F157" s="654" t="s">
        <v>1414</v>
      </c>
      <c r="G157" s="654" t="s">
        <v>1414</v>
      </c>
      <c r="H157" s="654" t="s">
        <v>1595</v>
      </c>
      <c r="I157" s="654" t="s">
        <v>1414</v>
      </c>
      <c r="J157" s="654" t="s">
        <v>1414</v>
      </c>
      <c r="K157" s="654" t="s">
        <v>1414</v>
      </c>
      <c r="L157" s="654" t="s">
        <v>1414</v>
      </c>
      <c r="M157" s="654" t="s">
        <v>1414</v>
      </c>
      <c r="N157" s="654" t="s">
        <v>1414</v>
      </c>
      <c r="O157" s="654" t="s">
        <v>1414</v>
      </c>
      <c r="P157" s="654" t="s">
        <v>1414</v>
      </c>
      <c r="Q157" s="654" t="s">
        <v>1414</v>
      </c>
      <c r="R157" s="654" t="s">
        <v>1414</v>
      </c>
      <c r="S157" s="654" t="s">
        <v>1414</v>
      </c>
      <c r="T157" s="654">
        <v>3</v>
      </c>
      <c r="U157" s="654" t="s">
        <v>1555</v>
      </c>
      <c r="V157" s="654" t="s">
        <v>1414</v>
      </c>
      <c r="W157" s="655"/>
      <c r="X157" s="655"/>
      <c r="Y157" s="656"/>
      <c r="Z157" s="656"/>
      <c r="AA157" s="656"/>
      <c r="AB157" s="656"/>
      <c r="AC157" s="658"/>
      <c r="AD157" s="62"/>
      <c r="AE157" s="63"/>
      <c r="AF157" s="62"/>
      <c r="AG157" s="62"/>
    </row>
    <row r="158" spans="1:33" s="64" customFormat="1" ht="16.5" customHeight="1" x14ac:dyDescent="0.15">
      <c r="A158" s="650"/>
      <c r="B158" s="651">
        <v>105</v>
      </c>
      <c r="C158" s="652" t="s">
        <v>374</v>
      </c>
      <c r="D158" s="653" t="s">
        <v>1599</v>
      </c>
      <c r="E158" s="654" t="s">
        <v>1414</v>
      </c>
      <c r="F158" s="654" t="s">
        <v>1414</v>
      </c>
      <c r="G158" s="654" t="s">
        <v>1414</v>
      </c>
      <c r="H158" s="654" t="s">
        <v>1595</v>
      </c>
      <c r="I158" s="654" t="s">
        <v>1414</v>
      </c>
      <c r="J158" s="654" t="s">
        <v>1414</v>
      </c>
      <c r="K158" s="654" t="s">
        <v>1414</v>
      </c>
      <c r="L158" s="654" t="s">
        <v>1414</v>
      </c>
      <c r="M158" s="654" t="s">
        <v>1414</v>
      </c>
      <c r="N158" s="654" t="s">
        <v>1414</v>
      </c>
      <c r="O158" s="654" t="s">
        <v>1414</v>
      </c>
      <c r="P158" s="654" t="s">
        <v>1414</v>
      </c>
      <c r="Q158" s="654" t="s">
        <v>1414</v>
      </c>
      <c r="R158" s="654" t="s">
        <v>1414</v>
      </c>
      <c r="S158" s="654" t="s">
        <v>1414</v>
      </c>
      <c r="T158" s="654">
        <v>3</v>
      </c>
      <c r="U158" s="654" t="s">
        <v>1498</v>
      </c>
      <c r="V158" s="654" t="s">
        <v>1414</v>
      </c>
      <c r="W158" s="655"/>
      <c r="X158" s="655"/>
      <c r="Y158" s="656"/>
      <c r="Z158" s="656"/>
      <c r="AA158" s="656"/>
      <c r="AB158" s="656"/>
      <c r="AC158" s="658"/>
      <c r="AD158" s="62"/>
      <c r="AE158" s="63"/>
      <c r="AF158" s="62"/>
      <c r="AG158" s="62"/>
    </row>
    <row r="159" spans="1:33" s="64" customFormat="1" ht="16.5" customHeight="1" x14ac:dyDescent="0.15">
      <c r="A159" s="650"/>
      <c r="B159" s="651">
        <v>106</v>
      </c>
      <c r="C159" s="652" t="s">
        <v>375</v>
      </c>
      <c r="D159" s="653" t="s">
        <v>1600</v>
      </c>
      <c r="E159" s="654" t="s">
        <v>1414</v>
      </c>
      <c r="F159" s="654" t="s">
        <v>1414</v>
      </c>
      <c r="G159" s="654" t="s">
        <v>1414</v>
      </c>
      <c r="H159" s="654" t="s">
        <v>1595</v>
      </c>
      <c r="I159" s="654" t="s">
        <v>1414</v>
      </c>
      <c r="J159" s="654" t="s">
        <v>1414</v>
      </c>
      <c r="K159" s="654" t="s">
        <v>1414</v>
      </c>
      <c r="L159" s="654" t="s">
        <v>1414</v>
      </c>
      <c r="M159" s="654" t="s">
        <v>1414</v>
      </c>
      <c r="N159" s="654" t="s">
        <v>1414</v>
      </c>
      <c r="O159" s="654" t="s">
        <v>1414</v>
      </c>
      <c r="P159" s="654" t="s">
        <v>1414</v>
      </c>
      <c r="Q159" s="654" t="s">
        <v>1414</v>
      </c>
      <c r="R159" s="654" t="s">
        <v>1414</v>
      </c>
      <c r="S159" s="654" t="s">
        <v>1414</v>
      </c>
      <c r="T159" s="654">
        <v>3</v>
      </c>
      <c r="U159" s="654" t="s">
        <v>1498</v>
      </c>
      <c r="V159" s="654" t="s">
        <v>1414</v>
      </c>
      <c r="W159" s="655"/>
      <c r="X159" s="655"/>
      <c r="Y159" s="656"/>
      <c r="Z159" s="656"/>
      <c r="AA159" s="656"/>
      <c r="AB159" s="656"/>
      <c r="AC159" s="658"/>
      <c r="AD159" s="62"/>
      <c r="AE159" s="63"/>
      <c r="AF159" s="62"/>
      <c r="AG159" s="62"/>
    </row>
    <row r="160" spans="1:33" s="64" customFormat="1" ht="16.5" customHeight="1" x14ac:dyDescent="0.15">
      <c r="A160" s="650"/>
      <c r="B160" s="651">
        <v>119</v>
      </c>
      <c r="C160" s="652" t="s">
        <v>363</v>
      </c>
      <c r="D160" s="653" t="s">
        <v>1601</v>
      </c>
      <c r="E160" s="654" t="s">
        <v>1414</v>
      </c>
      <c r="F160" s="654" t="s">
        <v>1414</v>
      </c>
      <c r="G160" s="654" t="s">
        <v>1414</v>
      </c>
      <c r="H160" s="654" t="s">
        <v>1580</v>
      </c>
      <c r="I160" s="654" t="s">
        <v>1414</v>
      </c>
      <c r="J160" s="654" t="s">
        <v>1414</v>
      </c>
      <c r="K160" s="654" t="s">
        <v>1414</v>
      </c>
      <c r="L160" s="654" t="s">
        <v>1414</v>
      </c>
      <c r="M160" s="654" t="s">
        <v>1414</v>
      </c>
      <c r="N160" s="654" t="s">
        <v>1414</v>
      </c>
      <c r="O160" s="654" t="s">
        <v>1414</v>
      </c>
      <c r="P160" s="654" t="s">
        <v>1414</v>
      </c>
      <c r="Q160" s="654" t="s">
        <v>1414</v>
      </c>
      <c r="R160" s="654" t="s">
        <v>1414</v>
      </c>
      <c r="S160" s="654" t="s">
        <v>1414</v>
      </c>
      <c r="T160" s="654">
        <v>3</v>
      </c>
      <c r="U160" s="654" t="s">
        <v>1498</v>
      </c>
      <c r="V160" s="654" t="s">
        <v>1414</v>
      </c>
      <c r="W160" s="655"/>
      <c r="X160" s="655"/>
      <c r="Y160" s="656"/>
      <c r="Z160" s="656"/>
      <c r="AA160" s="656"/>
      <c r="AB160" s="656"/>
      <c r="AC160" s="658"/>
      <c r="AD160" s="62"/>
      <c r="AE160" s="63"/>
      <c r="AF160" s="62"/>
      <c r="AG160" s="62"/>
    </row>
    <row r="161" spans="1:33" s="64" customFormat="1" ht="16.5" customHeight="1" x14ac:dyDescent="0.15">
      <c r="A161" s="650"/>
      <c r="B161" s="651">
        <v>120</v>
      </c>
      <c r="C161" s="652" t="s">
        <v>366</v>
      </c>
      <c r="D161" s="653" t="s">
        <v>1602</v>
      </c>
      <c r="E161" s="654" t="s">
        <v>1414</v>
      </c>
      <c r="F161" s="654" t="s">
        <v>1414</v>
      </c>
      <c r="G161" s="654" t="s">
        <v>1414</v>
      </c>
      <c r="H161" s="654" t="s">
        <v>1580</v>
      </c>
      <c r="I161" s="654" t="s">
        <v>1414</v>
      </c>
      <c r="J161" s="654" t="s">
        <v>1414</v>
      </c>
      <c r="K161" s="654" t="s">
        <v>1414</v>
      </c>
      <c r="L161" s="654" t="s">
        <v>1414</v>
      </c>
      <c r="M161" s="654" t="s">
        <v>1414</v>
      </c>
      <c r="N161" s="654" t="s">
        <v>1414</v>
      </c>
      <c r="O161" s="654" t="s">
        <v>1414</v>
      </c>
      <c r="P161" s="654" t="s">
        <v>1414</v>
      </c>
      <c r="Q161" s="654" t="s">
        <v>1414</v>
      </c>
      <c r="R161" s="654" t="s">
        <v>1414</v>
      </c>
      <c r="S161" s="654" t="s">
        <v>1414</v>
      </c>
      <c r="T161" s="654">
        <v>3</v>
      </c>
      <c r="U161" s="654" t="s">
        <v>1498</v>
      </c>
      <c r="V161" s="654" t="s">
        <v>1414</v>
      </c>
      <c r="W161" s="655"/>
      <c r="X161" s="655"/>
      <c r="Y161" s="656"/>
      <c r="Z161" s="656"/>
      <c r="AA161" s="656"/>
      <c r="AB161" s="656"/>
      <c r="AC161" s="658"/>
      <c r="AD161" s="62"/>
      <c r="AE161" s="63"/>
      <c r="AF161" s="62"/>
      <c r="AG161" s="62"/>
    </row>
    <row r="162" spans="1:33" s="64" customFormat="1" ht="16.5" customHeight="1" x14ac:dyDescent="0.15">
      <c r="A162" s="650"/>
      <c r="B162" s="651">
        <v>115</v>
      </c>
      <c r="C162" s="652" t="s">
        <v>363</v>
      </c>
      <c r="D162" s="653" t="s">
        <v>1603</v>
      </c>
      <c r="E162" s="654" t="s">
        <v>1414</v>
      </c>
      <c r="F162" s="654" t="s">
        <v>1414</v>
      </c>
      <c r="G162" s="654" t="s">
        <v>1414</v>
      </c>
      <c r="H162" s="654" t="s">
        <v>1583</v>
      </c>
      <c r="I162" s="654" t="s">
        <v>1414</v>
      </c>
      <c r="J162" s="654" t="s">
        <v>1414</v>
      </c>
      <c r="K162" s="654" t="s">
        <v>1414</v>
      </c>
      <c r="L162" s="654" t="s">
        <v>1414</v>
      </c>
      <c r="M162" s="654" t="s">
        <v>1414</v>
      </c>
      <c r="N162" s="654" t="s">
        <v>1414</v>
      </c>
      <c r="O162" s="654" t="s">
        <v>1414</v>
      </c>
      <c r="P162" s="654" t="s">
        <v>1414</v>
      </c>
      <c r="Q162" s="654" t="s">
        <v>1414</v>
      </c>
      <c r="R162" s="654" t="s">
        <v>1414</v>
      </c>
      <c r="S162" s="654" t="s">
        <v>1414</v>
      </c>
      <c r="T162" s="654">
        <v>3</v>
      </c>
      <c r="U162" s="654" t="s">
        <v>1498</v>
      </c>
      <c r="V162" s="654" t="s">
        <v>1414</v>
      </c>
      <c r="W162" s="655"/>
      <c r="X162" s="655"/>
      <c r="Y162" s="656"/>
      <c r="Z162" s="656"/>
      <c r="AA162" s="656"/>
      <c r="AB162" s="656"/>
      <c r="AC162" s="658"/>
      <c r="AD162" s="62"/>
      <c r="AE162" s="63"/>
      <c r="AF162" s="62"/>
      <c r="AG162" s="62"/>
    </row>
    <row r="163" spans="1:33" s="64" customFormat="1" ht="16.5" customHeight="1" x14ac:dyDescent="0.15">
      <c r="A163" s="650"/>
      <c r="B163" s="651">
        <v>116</v>
      </c>
      <c r="C163" s="652" t="s">
        <v>366</v>
      </c>
      <c r="D163" s="653" t="s">
        <v>1604</v>
      </c>
      <c r="E163" s="654" t="s">
        <v>1414</v>
      </c>
      <c r="F163" s="654" t="s">
        <v>1414</v>
      </c>
      <c r="G163" s="654" t="s">
        <v>1414</v>
      </c>
      <c r="H163" s="654" t="s">
        <v>1583</v>
      </c>
      <c r="I163" s="654" t="s">
        <v>1414</v>
      </c>
      <c r="J163" s="654" t="s">
        <v>1414</v>
      </c>
      <c r="K163" s="654" t="s">
        <v>1414</v>
      </c>
      <c r="L163" s="654" t="s">
        <v>1414</v>
      </c>
      <c r="M163" s="654" t="s">
        <v>1414</v>
      </c>
      <c r="N163" s="654" t="s">
        <v>1414</v>
      </c>
      <c r="O163" s="654" t="s">
        <v>1414</v>
      </c>
      <c r="P163" s="654" t="s">
        <v>1414</v>
      </c>
      <c r="Q163" s="654" t="s">
        <v>1414</v>
      </c>
      <c r="R163" s="654" t="s">
        <v>1414</v>
      </c>
      <c r="S163" s="654" t="s">
        <v>1414</v>
      </c>
      <c r="T163" s="654">
        <v>3</v>
      </c>
      <c r="U163" s="654" t="s">
        <v>1498</v>
      </c>
      <c r="V163" s="654" t="s">
        <v>1414</v>
      </c>
      <c r="W163" s="655"/>
      <c r="X163" s="655"/>
      <c r="Y163" s="656"/>
      <c r="Z163" s="656"/>
      <c r="AA163" s="656"/>
      <c r="AB163" s="656"/>
      <c r="AC163" s="658"/>
      <c r="AD163" s="62"/>
      <c r="AE163" s="63"/>
      <c r="AF163" s="62"/>
      <c r="AG163" s="62"/>
    </row>
    <row r="164" spans="1:33" s="64" customFormat="1" ht="16.5" customHeight="1" x14ac:dyDescent="0.15">
      <c r="A164" s="650"/>
      <c r="B164" s="651">
        <v>108</v>
      </c>
      <c r="C164" s="652" t="s">
        <v>376</v>
      </c>
      <c r="D164" s="653" t="s">
        <v>1605</v>
      </c>
      <c r="E164" s="654" t="s">
        <v>1414</v>
      </c>
      <c r="F164" s="654" t="s">
        <v>1414</v>
      </c>
      <c r="G164" s="654" t="s">
        <v>1414</v>
      </c>
      <c r="H164" s="654" t="s">
        <v>1587</v>
      </c>
      <c r="I164" s="654" t="s">
        <v>1414</v>
      </c>
      <c r="J164" s="654" t="s">
        <v>1414</v>
      </c>
      <c r="K164" s="654" t="s">
        <v>1414</v>
      </c>
      <c r="L164" s="654" t="s">
        <v>1414</v>
      </c>
      <c r="M164" s="654" t="s">
        <v>1414</v>
      </c>
      <c r="N164" s="654" t="s">
        <v>1414</v>
      </c>
      <c r="O164" s="654" t="s">
        <v>1414</v>
      </c>
      <c r="P164" s="654" t="s">
        <v>1414</v>
      </c>
      <c r="Q164" s="654" t="s">
        <v>1414</v>
      </c>
      <c r="R164" s="654" t="s">
        <v>1414</v>
      </c>
      <c r="S164" s="654" t="s">
        <v>1414</v>
      </c>
      <c r="T164" s="654">
        <v>3</v>
      </c>
      <c r="U164" s="654" t="s">
        <v>1498</v>
      </c>
      <c r="V164" s="654" t="s">
        <v>1414</v>
      </c>
      <c r="W164" s="655"/>
      <c r="X164" s="655"/>
      <c r="Y164" s="656"/>
      <c r="Z164" s="656"/>
      <c r="AA164" s="656"/>
      <c r="AB164" s="656"/>
      <c r="AC164" s="658"/>
      <c r="AD164" s="62"/>
      <c r="AE164" s="63"/>
      <c r="AF164" s="62"/>
      <c r="AG164" s="62"/>
    </row>
    <row r="165" spans="1:33" s="64" customFormat="1" ht="16.5" customHeight="1" x14ac:dyDescent="0.15">
      <c r="A165" s="650"/>
      <c r="B165" s="651">
        <v>109</v>
      </c>
      <c r="C165" s="652" t="s">
        <v>377</v>
      </c>
      <c r="D165" s="653" t="s">
        <v>1606</v>
      </c>
      <c r="E165" s="654" t="s">
        <v>1414</v>
      </c>
      <c r="F165" s="654" t="s">
        <v>1414</v>
      </c>
      <c r="G165" s="654" t="s">
        <v>1414</v>
      </c>
      <c r="H165" s="654" t="s">
        <v>1587</v>
      </c>
      <c r="I165" s="654" t="s">
        <v>1414</v>
      </c>
      <c r="J165" s="654" t="s">
        <v>1414</v>
      </c>
      <c r="K165" s="654" t="s">
        <v>1414</v>
      </c>
      <c r="L165" s="654" t="s">
        <v>1414</v>
      </c>
      <c r="M165" s="654" t="s">
        <v>1414</v>
      </c>
      <c r="N165" s="654" t="s">
        <v>1414</v>
      </c>
      <c r="O165" s="654" t="s">
        <v>1414</v>
      </c>
      <c r="P165" s="654" t="s">
        <v>1414</v>
      </c>
      <c r="Q165" s="654" t="s">
        <v>1414</v>
      </c>
      <c r="R165" s="654" t="s">
        <v>1414</v>
      </c>
      <c r="S165" s="654" t="s">
        <v>1414</v>
      </c>
      <c r="T165" s="654">
        <v>3</v>
      </c>
      <c r="U165" s="654" t="s">
        <v>1498</v>
      </c>
      <c r="V165" s="654" t="s">
        <v>1414</v>
      </c>
      <c r="W165" s="655"/>
      <c r="X165" s="655"/>
      <c r="Y165" s="656"/>
      <c r="Z165" s="656"/>
      <c r="AA165" s="656"/>
      <c r="AB165" s="656"/>
      <c r="AC165" s="658"/>
      <c r="AD165" s="62"/>
      <c r="AE165" s="63"/>
      <c r="AF165" s="62"/>
      <c r="AG165" s="62"/>
    </row>
    <row r="166" spans="1:33" s="64" customFormat="1" ht="16.5" customHeight="1" x14ac:dyDescent="0.15">
      <c r="A166" s="650"/>
      <c r="B166" s="651">
        <v>110</v>
      </c>
      <c r="C166" s="652" t="s">
        <v>376</v>
      </c>
      <c r="D166" s="653" t="s">
        <v>1607</v>
      </c>
      <c r="E166" s="654" t="s">
        <v>1414</v>
      </c>
      <c r="F166" s="654" t="s">
        <v>1414</v>
      </c>
      <c r="G166" s="654" t="s">
        <v>1414</v>
      </c>
      <c r="H166" s="654" t="s">
        <v>1608</v>
      </c>
      <c r="I166" s="654" t="s">
        <v>1414</v>
      </c>
      <c r="J166" s="654" t="s">
        <v>1414</v>
      </c>
      <c r="K166" s="654" t="s">
        <v>1414</v>
      </c>
      <c r="L166" s="654" t="s">
        <v>1414</v>
      </c>
      <c r="M166" s="654" t="s">
        <v>1414</v>
      </c>
      <c r="N166" s="654" t="s">
        <v>1414</v>
      </c>
      <c r="O166" s="654" t="s">
        <v>1414</v>
      </c>
      <c r="P166" s="654" t="s">
        <v>1414</v>
      </c>
      <c r="Q166" s="654" t="s">
        <v>1414</v>
      </c>
      <c r="R166" s="654" t="s">
        <v>1414</v>
      </c>
      <c r="S166" s="654" t="s">
        <v>1414</v>
      </c>
      <c r="T166" s="654">
        <v>3</v>
      </c>
      <c r="U166" s="654" t="s">
        <v>1498</v>
      </c>
      <c r="V166" s="654" t="s">
        <v>1414</v>
      </c>
      <c r="W166" s="655"/>
      <c r="X166" s="655"/>
      <c r="Y166" s="656"/>
      <c r="Z166" s="656"/>
      <c r="AA166" s="656"/>
      <c r="AB166" s="656"/>
      <c r="AC166" s="658"/>
      <c r="AD166" s="62"/>
      <c r="AE166" s="63"/>
      <c r="AF166" s="62"/>
      <c r="AG166" s="62"/>
    </row>
    <row r="167" spans="1:33" s="64" customFormat="1" ht="16.5" customHeight="1" x14ac:dyDescent="0.15">
      <c r="A167" s="650"/>
      <c r="B167" s="651">
        <v>111</v>
      </c>
      <c r="C167" s="652" t="s">
        <v>377</v>
      </c>
      <c r="D167" s="653" t="s">
        <v>1609</v>
      </c>
      <c r="E167" s="654" t="s">
        <v>1414</v>
      </c>
      <c r="F167" s="654" t="s">
        <v>1414</v>
      </c>
      <c r="G167" s="654" t="s">
        <v>1414</v>
      </c>
      <c r="H167" s="654" t="s">
        <v>1608</v>
      </c>
      <c r="I167" s="654" t="s">
        <v>1414</v>
      </c>
      <c r="J167" s="654" t="s">
        <v>1414</v>
      </c>
      <c r="K167" s="654" t="s">
        <v>1414</v>
      </c>
      <c r="L167" s="654" t="s">
        <v>1414</v>
      </c>
      <c r="M167" s="654" t="s">
        <v>1414</v>
      </c>
      <c r="N167" s="654" t="s">
        <v>1414</v>
      </c>
      <c r="O167" s="654" t="s">
        <v>1414</v>
      </c>
      <c r="P167" s="654" t="s">
        <v>1414</v>
      </c>
      <c r="Q167" s="654" t="s">
        <v>1414</v>
      </c>
      <c r="R167" s="654" t="s">
        <v>1414</v>
      </c>
      <c r="S167" s="654" t="s">
        <v>1414</v>
      </c>
      <c r="T167" s="654">
        <v>3</v>
      </c>
      <c r="U167" s="654" t="s">
        <v>1498</v>
      </c>
      <c r="V167" s="654" t="s">
        <v>1414</v>
      </c>
      <c r="W167" s="655"/>
      <c r="X167" s="655"/>
      <c r="Y167" s="656"/>
      <c r="Z167" s="656"/>
      <c r="AA167" s="656"/>
      <c r="AB167" s="656"/>
      <c r="AC167" s="658"/>
      <c r="AD167" s="62"/>
      <c r="AE167" s="63"/>
      <c r="AF167" s="62"/>
      <c r="AG167" s="62"/>
    </row>
    <row r="168" spans="1:33" s="64" customFormat="1" ht="16.5" customHeight="1" x14ac:dyDescent="0.15">
      <c r="A168" s="650"/>
      <c r="B168" s="651">
        <v>126</v>
      </c>
      <c r="C168" s="652" t="s">
        <v>378</v>
      </c>
      <c r="D168" s="653" t="s">
        <v>1610</v>
      </c>
      <c r="E168" s="654" t="s">
        <v>1414</v>
      </c>
      <c r="F168" s="654" t="s">
        <v>1414</v>
      </c>
      <c r="G168" s="654" t="s">
        <v>1414</v>
      </c>
      <c r="H168" s="654" t="s">
        <v>1589</v>
      </c>
      <c r="I168" s="654" t="s">
        <v>1414</v>
      </c>
      <c r="J168" s="654" t="s">
        <v>1414</v>
      </c>
      <c r="K168" s="654" t="s">
        <v>1414</v>
      </c>
      <c r="L168" s="654" t="s">
        <v>1414</v>
      </c>
      <c r="M168" s="654" t="s">
        <v>1414</v>
      </c>
      <c r="N168" s="654" t="s">
        <v>1414</v>
      </c>
      <c r="O168" s="654" t="s">
        <v>1414</v>
      </c>
      <c r="P168" s="654" t="s">
        <v>1414</v>
      </c>
      <c r="Q168" s="654" t="s">
        <v>1414</v>
      </c>
      <c r="R168" s="654" t="s">
        <v>1414</v>
      </c>
      <c r="S168" s="654" t="s">
        <v>1414</v>
      </c>
      <c r="T168" s="654">
        <v>3</v>
      </c>
      <c r="U168" s="654" t="s">
        <v>1498</v>
      </c>
      <c r="V168" s="654" t="s">
        <v>1414</v>
      </c>
      <c r="W168" s="655"/>
      <c r="X168" s="655"/>
      <c r="Y168" s="656"/>
      <c r="Z168" s="656"/>
      <c r="AA168" s="656"/>
      <c r="AB168" s="656"/>
      <c r="AC168" s="658"/>
      <c r="AD168" s="62"/>
      <c r="AE168" s="63"/>
      <c r="AF168" s="62"/>
      <c r="AG168" s="62"/>
    </row>
    <row r="169" spans="1:33" s="64" customFormat="1" ht="16.5" customHeight="1" x14ac:dyDescent="0.15">
      <c r="A169" s="650"/>
      <c r="B169" s="651">
        <v>127</v>
      </c>
      <c r="C169" s="652" t="s">
        <v>371</v>
      </c>
      <c r="D169" s="653" t="s">
        <v>1611</v>
      </c>
      <c r="E169" s="654" t="s">
        <v>1414</v>
      </c>
      <c r="F169" s="654" t="s">
        <v>1414</v>
      </c>
      <c r="G169" s="654" t="s">
        <v>1414</v>
      </c>
      <c r="H169" s="654" t="s">
        <v>1589</v>
      </c>
      <c r="I169" s="654" t="s">
        <v>1414</v>
      </c>
      <c r="J169" s="654" t="s">
        <v>1414</v>
      </c>
      <c r="K169" s="654" t="s">
        <v>1414</v>
      </c>
      <c r="L169" s="654" t="s">
        <v>1414</v>
      </c>
      <c r="M169" s="654" t="s">
        <v>1414</v>
      </c>
      <c r="N169" s="654" t="s">
        <v>1414</v>
      </c>
      <c r="O169" s="654" t="s">
        <v>1414</v>
      </c>
      <c r="P169" s="654" t="s">
        <v>1414</v>
      </c>
      <c r="Q169" s="654" t="s">
        <v>1414</v>
      </c>
      <c r="R169" s="654" t="s">
        <v>1414</v>
      </c>
      <c r="S169" s="654" t="s">
        <v>1414</v>
      </c>
      <c r="T169" s="654">
        <v>3</v>
      </c>
      <c r="U169" s="654" t="s">
        <v>1498</v>
      </c>
      <c r="V169" s="654" t="s">
        <v>1414</v>
      </c>
      <c r="W169" s="655"/>
      <c r="X169" s="655"/>
      <c r="Y169" s="656"/>
      <c r="Z169" s="656"/>
      <c r="AA169" s="656"/>
      <c r="AB169" s="656"/>
      <c r="AC169" s="658"/>
      <c r="AD169" s="62"/>
      <c r="AE169" s="63"/>
      <c r="AF169" s="62"/>
      <c r="AG169" s="62"/>
    </row>
    <row r="170" spans="1:33" s="64" customFormat="1" ht="16.5" customHeight="1" x14ac:dyDescent="0.15">
      <c r="A170" s="650"/>
      <c r="B170" s="651">
        <v>135</v>
      </c>
      <c r="C170" s="652" t="s">
        <v>379</v>
      </c>
      <c r="D170" s="653" t="s">
        <v>1612</v>
      </c>
      <c r="E170" s="654" t="s">
        <v>1414</v>
      </c>
      <c r="F170" s="654" t="s">
        <v>1414</v>
      </c>
      <c r="G170" s="654" t="s">
        <v>1414</v>
      </c>
      <c r="H170" s="654" t="s">
        <v>1554</v>
      </c>
      <c r="I170" s="654" t="s">
        <v>1414</v>
      </c>
      <c r="J170" s="654" t="s">
        <v>1414</v>
      </c>
      <c r="K170" s="654" t="s">
        <v>1414</v>
      </c>
      <c r="L170" s="654" t="s">
        <v>1414</v>
      </c>
      <c r="M170" s="654" t="s">
        <v>1414</v>
      </c>
      <c r="N170" s="654" t="s">
        <v>1414</v>
      </c>
      <c r="O170" s="654" t="s">
        <v>1414</v>
      </c>
      <c r="P170" s="654" t="s">
        <v>1414</v>
      </c>
      <c r="Q170" s="654" t="s">
        <v>1414</v>
      </c>
      <c r="R170" s="654" t="s">
        <v>1414</v>
      </c>
      <c r="S170" s="654" t="s">
        <v>1414</v>
      </c>
      <c r="T170" s="654">
        <v>1</v>
      </c>
      <c r="U170" s="654" t="s">
        <v>1555</v>
      </c>
      <c r="V170" s="654" t="s">
        <v>1414</v>
      </c>
      <c r="W170" s="655"/>
      <c r="X170" s="655"/>
      <c r="Y170" s="656"/>
      <c r="Z170" s="656"/>
      <c r="AA170" s="656"/>
      <c r="AB170" s="656"/>
      <c r="AC170" s="658"/>
      <c r="AD170" s="62"/>
      <c r="AE170" s="63"/>
      <c r="AF170" s="62"/>
      <c r="AG170" s="62"/>
    </row>
    <row r="171" spans="1:33" s="64" customFormat="1" ht="16.5" customHeight="1" x14ac:dyDescent="0.15">
      <c r="A171" s="650"/>
      <c r="B171" s="651">
        <v>136</v>
      </c>
      <c r="C171" s="652" t="s">
        <v>380</v>
      </c>
      <c r="D171" s="653" t="s">
        <v>1613</v>
      </c>
      <c r="E171" s="654" t="s">
        <v>1414</v>
      </c>
      <c r="F171" s="654" t="s">
        <v>1414</v>
      </c>
      <c r="G171" s="654" t="s">
        <v>1414</v>
      </c>
      <c r="H171" s="654" t="s">
        <v>1554</v>
      </c>
      <c r="I171" s="654" t="s">
        <v>1414</v>
      </c>
      <c r="J171" s="654" t="s">
        <v>1414</v>
      </c>
      <c r="K171" s="654" t="s">
        <v>1414</v>
      </c>
      <c r="L171" s="654" t="s">
        <v>1414</v>
      </c>
      <c r="M171" s="654" t="s">
        <v>1414</v>
      </c>
      <c r="N171" s="654" t="s">
        <v>1414</v>
      </c>
      <c r="O171" s="654" t="s">
        <v>1414</v>
      </c>
      <c r="P171" s="654" t="s">
        <v>1414</v>
      </c>
      <c r="Q171" s="654" t="s">
        <v>1414</v>
      </c>
      <c r="R171" s="654" t="s">
        <v>1414</v>
      </c>
      <c r="S171" s="654" t="s">
        <v>1414</v>
      </c>
      <c r="T171" s="654">
        <v>1</v>
      </c>
      <c r="U171" s="654" t="s">
        <v>1555</v>
      </c>
      <c r="V171" s="654" t="s">
        <v>1414</v>
      </c>
      <c r="W171" s="655"/>
      <c r="X171" s="655"/>
      <c r="Y171" s="656"/>
      <c r="Z171" s="656"/>
      <c r="AA171" s="656"/>
      <c r="AB171" s="656"/>
      <c r="AC171" s="658"/>
      <c r="AD171" s="62"/>
      <c r="AE171" s="63"/>
      <c r="AF171" s="62"/>
      <c r="AG171" s="62"/>
    </row>
    <row r="172" spans="1:33" s="64" customFormat="1" ht="16.5" customHeight="1" x14ac:dyDescent="0.15">
      <c r="A172" s="650"/>
      <c r="B172" s="651">
        <v>137</v>
      </c>
      <c r="C172" s="652" t="s">
        <v>381</v>
      </c>
      <c r="D172" s="653" t="s">
        <v>1614</v>
      </c>
      <c r="E172" s="654" t="s">
        <v>1414</v>
      </c>
      <c r="F172" s="654" t="s">
        <v>1414</v>
      </c>
      <c r="G172" s="654" t="s">
        <v>1414</v>
      </c>
      <c r="H172" s="654" t="s">
        <v>1554</v>
      </c>
      <c r="I172" s="654" t="s">
        <v>1414</v>
      </c>
      <c r="J172" s="654" t="s">
        <v>1414</v>
      </c>
      <c r="K172" s="654" t="s">
        <v>1414</v>
      </c>
      <c r="L172" s="654" t="s">
        <v>1414</v>
      </c>
      <c r="M172" s="654" t="s">
        <v>1414</v>
      </c>
      <c r="N172" s="654" t="s">
        <v>1414</v>
      </c>
      <c r="O172" s="654" t="s">
        <v>1414</v>
      </c>
      <c r="P172" s="654" t="s">
        <v>1414</v>
      </c>
      <c r="Q172" s="654" t="s">
        <v>1414</v>
      </c>
      <c r="R172" s="654" t="s">
        <v>1414</v>
      </c>
      <c r="S172" s="654" t="s">
        <v>1414</v>
      </c>
      <c r="T172" s="654">
        <v>2</v>
      </c>
      <c r="U172" s="654" t="s">
        <v>1555</v>
      </c>
      <c r="V172" s="654" t="s">
        <v>1414</v>
      </c>
      <c r="W172" s="655"/>
      <c r="X172" s="655"/>
      <c r="Y172" s="656"/>
      <c r="Z172" s="656"/>
      <c r="AA172" s="656"/>
      <c r="AB172" s="656"/>
      <c r="AC172" s="658"/>
      <c r="AD172" s="62"/>
      <c r="AE172" s="63"/>
      <c r="AF172" s="62"/>
      <c r="AG172" s="62"/>
    </row>
    <row r="173" spans="1:33" s="64" customFormat="1" ht="16.5" customHeight="1" x14ac:dyDescent="0.15">
      <c r="A173" s="650"/>
      <c r="B173" s="651">
        <v>138</v>
      </c>
      <c r="C173" s="652" t="s">
        <v>382</v>
      </c>
      <c r="D173" s="653" t="s">
        <v>1615</v>
      </c>
      <c r="E173" s="654" t="s">
        <v>1414</v>
      </c>
      <c r="F173" s="654" t="s">
        <v>1414</v>
      </c>
      <c r="G173" s="654" t="s">
        <v>1414</v>
      </c>
      <c r="H173" s="654" t="s">
        <v>1554</v>
      </c>
      <c r="I173" s="654" t="s">
        <v>1414</v>
      </c>
      <c r="J173" s="654" t="s">
        <v>1414</v>
      </c>
      <c r="K173" s="654" t="s">
        <v>1414</v>
      </c>
      <c r="L173" s="654" t="s">
        <v>1414</v>
      </c>
      <c r="M173" s="654" t="s">
        <v>1414</v>
      </c>
      <c r="N173" s="654" t="s">
        <v>1414</v>
      </c>
      <c r="O173" s="654" t="s">
        <v>1414</v>
      </c>
      <c r="P173" s="654" t="s">
        <v>1414</v>
      </c>
      <c r="Q173" s="654" t="s">
        <v>1414</v>
      </c>
      <c r="R173" s="654" t="s">
        <v>1414</v>
      </c>
      <c r="S173" s="654" t="s">
        <v>1414</v>
      </c>
      <c r="T173" s="654">
        <v>2</v>
      </c>
      <c r="U173" s="654" t="s">
        <v>1555</v>
      </c>
      <c r="V173" s="654" t="s">
        <v>1414</v>
      </c>
      <c r="W173" s="655"/>
      <c r="X173" s="655"/>
      <c r="Y173" s="656"/>
      <c r="Z173" s="656"/>
      <c r="AA173" s="656"/>
      <c r="AB173" s="656"/>
      <c r="AC173" s="658"/>
      <c r="AD173" s="62"/>
      <c r="AE173" s="63"/>
      <c r="AF173" s="62"/>
      <c r="AG173" s="62"/>
    </row>
    <row r="174" spans="1:33" s="64" customFormat="1" ht="16.5" customHeight="1" x14ac:dyDescent="0.15">
      <c r="A174" s="650"/>
      <c r="B174" s="651">
        <v>139</v>
      </c>
      <c r="C174" s="652" t="s">
        <v>383</v>
      </c>
      <c r="D174" s="653" t="s">
        <v>1616</v>
      </c>
      <c r="E174" s="654" t="s">
        <v>1414</v>
      </c>
      <c r="F174" s="654" t="s">
        <v>1414</v>
      </c>
      <c r="G174" s="654" t="s">
        <v>1414</v>
      </c>
      <c r="H174" s="654" t="s">
        <v>1554</v>
      </c>
      <c r="I174" s="654" t="s">
        <v>1414</v>
      </c>
      <c r="J174" s="654" t="s">
        <v>1414</v>
      </c>
      <c r="K174" s="654" t="s">
        <v>1414</v>
      </c>
      <c r="L174" s="654" t="s">
        <v>1414</v>
      </c>
      <c r="M174" s="654" t="s">
        <v>1414</v>
      </c>
      <c r="N174" s="654" t="s">
        <v>1414</v>
      </c>
      <c r="O174" s="654" t="s">
        <v>1414</v>
      </c>
      <c r="P174" s="654" t="s">
        <v>1414</v>
      </c>
      <c r="Q174" s="654" t="s">
        <v>1414</v>
      </c>
      <c r="R174" s="654" t="s">
        <v>1414</v>
      </c>
      <c r="S174" s="654" t="s">
        <v>1414</v>
      </c>
      <c r="T174" s="654">
        <v>3</v>
      </c>
      <c r="U174" s="654" t="s">
        <v>1555</v>
      </c>
      <c r="V174" s="654" t="s">
        <v>1414</v>
      </c>
      <c r="W174" s="655"/>
      <c r="X174" s="655"/>
      <c r="Y174" s="656"/>
      <c r="Z174" s="656"/>
      <c r="AA174" s="656"/>
      <c r="AB174" s="656"/>
      <c r="AC174" s="658"/>
      <c r="AD174" s="62"/>
      <c r="AE174" s="63"/>
      <c r="AF174" s="62"/>
      <c r="AG174" s="62"/>
    </row>
    <row r="175" spans="1:33" s="64" customFormat="1" ht="16.5" customHeight="1" x14ac:dyDescent="0.15">
      <c r="A175" s="650"/>
      <c r="B175" s="651">
        <v>140</v>
      </c>
      <c r="C175" s="652" t="s">
        <v>384</v>
      </c>
      <c r="D175" s="653" t="s">
        <v>1617</v>
      </c>
      <c r="E175" s="654" t="s">
        <v>1414</v>
      </c>
      <c r="F175" s="654" t="s">
        <v>1414</v>
      </c>
      <c r="G175" s="654" t="s">
        <v>1414</v>
      </c>
      <c r="H175" s="654" t="s">
        <v>1554</v>
      </c>
      <c r="I175" s="654" t="s">
        <v>1414</v>
      </c>
      <c r="J175" s="654" t="s">
        <v>1414</v>
      </c>
      <c r="K175" s="654" t="s">
        <v>1414</v>
      </c>
      <c r="L175" s="654" t="s">
        <v>1414</v>
      </c>
      <c r="M175" s="654" t="s">
        <v>1414</v>
      </c>
      <c r="N175" s="654" t="s">
        <v>1414</v>
      </c>
      <c r="O175" s="654" t="s">
        <v>1414</v>
      </c>
      <c r="P175" s="654" t="s">
        <v>1414</v>
      </c>
      <c r="Q175" s="654" t="s">
        <v>1414</v>
      </c>
      <c r="R175" s="654" t="s">
        <v>1414</v>
      </c>
      <c r="S175" s="654" t="s">
        <v>1414</v>
      </c>
      <c r="T175" s="654">
        <v>3</v>
      </c>
      <c r="U175" s="654" t="s">
        <v>1555</v>
      </c>
      <c r="V175" s="654" t="s">
        <v>1414</v>
      </c>
      <c r="W175" s="655"/>
      <c r="X175" s="655"/>
      <c r="Y175" s="656"/>
      <c r="Z175" s="656"/>
      <c r="AA175" s="656"/>
      <c r="AB175" s="656"/>
      <c r="AC175" s="658"/>
      <c r="AD175" s="62"/>
      <c r="AE175" s="63"/>
      <c r="AF175" s="62"/>
      <c r="AG175" s="62"/>
    </row>
    <row r="176" spans="1:33" s="64" customFormat="1" ht="16.5" customHeight="1" x14ac:dyDescent="0.15">
      <c r="A176" s="650"/>
      <c r="B176" s="651">
        <v>128</v>
      </c>
      <c r="C176" s="652" t="s">
        <v>385</v>
      </c>
      <c r="D176" s="653" t="s">
        <v>1618</v>
      </c>
      <c r="E176" s="654" t="s">
        <v>1414</v>
      </c>
      <c r="F176" s="654" t="s">
        <v>1414</v>
      </c>
      <c r="G176" s="654" t="s">
        <v>1414</v>
      </c>
      <c r="H176" s="654" t="s">
        <v>1414</v>
      </c>
      <c r="I176" s="654" t="s">
        <v>1414</v>
      </c>
      <c r="J176" s="654" t="s">
        <v>1414</v>
      </c>
      <c r="K176" s="654" t="s">
        <v>1414</v>
      </c>
      <c r="L176" s="654" t="s">
        <v>1414</v>
      </c>
      <c r="M176" s="654" t="s">
        <v>1414</v>
      </c>
      <c r="N176" s="654" t="s">
        <v>1414</v>
      </c>
      <c r="O176" s="654" t="s">
        <v>1414</v>
      </c>
      <c r="P176" s="654" t="s">
        <v>1414</v>
      </c>
      <c r="Q176" s="654" t="s">
        <v>1414</v>
      </c>
      <c r="R176" s="654" t="s">
        <v>1414</v>
      </c>
      <c r="S176" s="654" t="s">
        <v>1414</v>
      </c>
      <c r="T176" s="654" t="s">
        <v>1414</v>
      </c>
      <c r="U176" s="654" t="s">
        <v>1414</v>
      </c>
      <c r="V176" s="654" t="s">
        <v>1414</v>
      </c>
      <c r="W176" s="655"/>
      <c r="X176" s="655"/>
      <c r="Y176" s="656"/>
      <c r="Z176" s="656"/>
      <c r="AA176" s="656"/>
      <c r="AB176" s="656"/>
      <c r="AC176" s="658"/>
      <c r="AD176" s="62"/>
      <c r="AE176" s="63"/>
      <c r="AF176" s="62"/>
      <c r="AG176" s="62"/>
    </row>
    <row r="177" spans="1:33" s="64" customFormat="1" ht="16.5" customHeight="1" x14ac:dyDescent="0.15">
      <c r="A177" s="650">
        <v>1</v>
      </c>
      <c r="B177" s="651">
        <v>130</v>
      </c>
      <c r="C177" s="652" t="s">
        <v>351</v>
      </c>
      <c r="D177" s="653" t="s">
        <v>1619</v>
      </c>
      <c r="E177" s="654" t="s">
        <v>1564</v>
      </c>
      <c r="F177" s="654" t="s">
        <v>1564</v>
      </c>
      <c r="G177" s="654" t="s">
        <v>1564</v>
      </c>
      <c r="H177" s="654" t="s">
        <v>1564</v>
      </c>
      <c r="I177" s="654" t="s">
        <v>1564</v>
      </c>
      <c r="J177" s="654" t="s">
        <v>1564</v>
      </c>
      <c r="K177" s="654" t="s">
        <v>1564</v>
      </c>
      <c r="L177" s="654" t="s">
        <v>1564</v>
      </c>
      <c r="M177" s="654" t="s">
        <v>1564</v>
      </c>
      <c r="N177" s="654" t="s">
        <v>1564</v>
      </c>
      <c r="O177" s="654" t="s">
        <v>1564</v>
      </c>
      <c r="P177" s="654" t="s">
        <v>1564</v>
      </c>
      <c r="Q177" s="654" t="s">
        <v>1564</v>
      </c>
      <c r="R177" s="654" t="s">
        <v>1564</v>
      </c>
      <c r="S177" s="654" t="s">
        <v>1564</v>
      </c>
      <c r="T177" s="654" t="s">
        <v>1564</v>
      </c>
      <c r="U177" s="654" t="s">
        <v>1564</v>
      </c>
      <c r="V177" s="654" t="s">
        <v>1564</v>
      </c>
      <c r="W177" s="655"/>
      <c r="X177" s="655"/>
      <c r="Y177" s="656"/>
      <c r="Z177" s="656"/>
      <c r="AA177" s="656"/>
      <c r="AB177" s="656"/>
      <c r="AC177" s="658"/>
      <c r="AD177" s="62"/>
      <c r="AE177" s="63"/>
      <c r="AF177" s="62"/>
      <c r="AG177" s="62"/>
    </row>
    <row r="178" spans="1:33" s="64" customFormat="1" ht="16.5" customHeight="1" x14ac:dyDescent="0.15">
      <c r="A178" s="650">
        <v>1</v>
      </c>
      <c r="B178" s="651">
        <v>131</v>
      </c>
      <c r="C178" s="652" t="s">
        <v>351</v>
      </c>
      <c r="D178" s="653" t="s">
        <v>1620</v>
      </c>
      <c r="E178" s="654" t="s">
        <v>1564</v>
      </c>
      <c r="F178" s="654" t="s">
        <v>1564</v>
      </c>
      <c r="G178" s="654" t="s">
        <v>1564</v>
      </c>
      <c r="H178" s="654" t="s">
        <v>1564</v>
      </c>
      <c r="I178" s="654" t="s">
        <v>1564</v>
      </c>
      <c r="J178" s="654" t="s">
        <v>1564</v>
      </c>
      <c r="K178" s="654" t="s">
        <v>1564</v>
      </c>
      <c r="L178" s="654" t="s">
        <v>1564</v>
      </c>
      <c r="M178" s="654" t="s">
        <v>1564</v>
      </c>
      <c r="N178" s="654" t="s">
        <v>1564</v>
      </c>
      <c r="O178" s="654" t="s">
        <v>1564</v>
      </c>
      <c r="P178" s="654" t="s">
        <v>1564</v>
      </c>
      <c r="Q178" s="654" t="s">
        <v>1564</v>
      </c>
      <c r="R178" s="654" t="s">
        <v>1564</v>
      </c>
      <c r="S178" s="654" t="s">
        <v>1564</v>
      </c>
      <c r="T178" s="654" t="s">
        <v>1564</v>
      </c>
      <c r="U178" s="654" t="s">
        <v>1564</v>
      </c>
      <c r="V178" s="654" t="s">
        <v>1564</v>
      </c>
      <c r="W178" s="655"/>
      <c r="X178" s="655"/>
      <c r="Y178" s="656"/>
      <c r="Z178" s="656"/>
      <c r="AA178" s="656"/>
      <c r="AB178" s="656"/>
      <c r="AC178" s="658"/>
      <c r="AD178" s="62"/>
      <c r="AE178" s="63"/>
      <c r="AF178" s="62"/>
      <c r="AG178" s="62"/>
    </row>
    <row r="179" spans="1:33" s="64" customFormat="1" ht="16.5" customHeight="1" x14ac:dyDescent="0.15">
      <c r="A179" s="650">
        <v>1</v>
      </c>
      <c r="B179" s="651">
        <v>132</v>
      </c>
      <c r="C179" s="652" t="s">
        <v>351</v>
      </c>
      <c r="D179" s="653" t="s">
        <v>1621</v>
      </c>
      <c r="E179" s="654" t="s">
        <v>1564</v>
      </c>
      <c r="F179" s="654" t="s">
        <v>1564</v>
      </c>
      <c r="G179" s="654" t="s">
        <v>1564</v>
      </c>
      <c r="H179" s="654" t="s">
        <v>1564</v>
      </c>
      <c r="I179" s="654" t="s">
        <v>1564</v>
      </c>
      <c r="J179" s="654" t="s">
        <v>1564</v>
      </c>
      <c r="K179" s="654" t="s">
        <v>1564</v>
      </c>
      <c r="L179" s="654" t="s">
        <v>1564</v>
      </c>
      <c r="M179" s="654" t="s">
        <v>1564</v>
      </c>
      <c r="N179" s="654" t="s">
        <v>1564</v>
      </c>
      <c r="O179" s="654" t="s">
        <v>1564</v>
      </c>
      <c r="P179" s="654" t="s">
        <v>1564</v>
      </c>
      <c r="Q179" s="654" t="s">
        <v>1564</v>
      </c>
      <c r="R179" s="654" t="s">
        <v>1564</v>
      </c>
      <c r="S179" s="654" t="s">
        <v>1564</v>
      </c>
      <c r="T179" s="654" t="s">
        <v>1564</v>
      </c>
      <c r="U179" s="654" t="s">
        <v>1564</v>
      </c>
      <c r="V179" s="654" t="s">
        <v>1564</v>
      </c>
      <c r="W179" s="655"/>
      <c r="X179" s="655"/>
      <c r="Y179" s="656"/>
      <c r="Z179" s="656"/>
      <c r="AA179" s="656"/>
      <c r="AB179" s="656"/>
      <c r="AC179" s="658"/>
      <c r="AD179" s="62"/>
      <c r="AE179" s="63"/>
      <c r="AF179" s="62"/>
      <c r="AG179" s="62"/>
    </row>
    <row r="180" spans="1:33" s="64" customFormat="1" ht="16.5" customHeight="1" x14ac:dyDescent="0.15">
      <c r="A180" s="650">
        <v>1</v>
      </c>
      <c r="B180" s="651">
        <v>133</v>
      </c>
      <c r="C180" s="652" t="s">
        <v>351</v>
      </c>
      <c r="D180" s="653" t="s">
        <v>1622</v>
      </c>
      <c r="E180" s="654" t="s">
        <v>1564</v>
      </c>
      <c r="F180" s="654" t="s">
        <v>1564</v>
      </c>
      <c r="G180" s="654" t="s">
        <v>1564</v>
      </c>
      <c r="H180" s="654" t="s">
        <v>1564</v>
      </c>
      <c r="I180" s="654" t="s">
        <v>1564</v>
      </c>
      <c r="J180" s="654" t="s">
        <v>1564</v>
      </c>
      <c r="K180" s="654" t="s">
        <v>1564</v>
      </c>
      <c r="L180" s="654" t="s">
        <v>1564</v>
      </c>
      <c r="M180" s="654" t="s">
        <v>1564</v>
      </c>
      <c r="N180" s="654" t="s">
        <v>1564</v>
      </c>
      <c r="O180" s="654" t="s">
        <v>1564</v>
      </c>
      <c r="P180" s="654" t="s">
        <v>1564</v>
      </c>
      <c r="Q180" s="654" t="s">
        <v>1564</v>
      </c>
      <c r="R180" s="654" t="s">
        <v>1564</v>
      </c>
      <c r="S180" s="654" t="s">
        <v>1564</v>
      </c>
      <c r="T180" s="654" t="s">
        <v>1564</v>
      </c>
      <c r="U180" s="654" t="s">
        <v>1564</v>
      </c>
      <c r="V180" s="654" t="s">
        <v>1564</v>
      </c>
      <c r="W180" s="655"/>
      <c r="X180" s="655"/>
      <c r="Y180" s="656"/>
      <c r="Z180" s="656"/>
      <c r="AA180" s="656"/>
      <c r="AB180" s="656"/>
      <c r="AC180" s="658"/>
      <c r="AD180" s="62"/>
      <c r="AE180" s="63"/>
      <c r="AF180" s="62"/>
      <c r="AG180" s="62"/>
    </row>
    <row r="181" spans="1:33" s="64" customFormat="1" ht="16.5" customHeight="1" x14ac:dyDescent="0.15">
      <c r="A181" s="650">
        <v>1</v>
      </c>
      <c r="B181" s="651">
        <v>134</v>
      </c>
      <c r="C181" s="652" t="s">
        <v>351</v>
      </c>
      <c r="D181" s="653" t="s">
        <v>1623</v>
      </c>
      <c r="E181" s="654" t="s">
        <v>1564</v>
      </c>
      <c r="F181" s="654" t="s">
        <v>1564</v>
      </c>
      <c r="G181" s="654" t="s">
        <v>1564</v>
      </c>
      <c r="H181" s="654" t="s">
        <v>1564</v>
      </c>
      <c r="I181" s="654" t="s">
        <v>1564</v>
      </c>
      <c r="J181" s="654" t="s">
        <v>1564</v>
      </c>
      <c r="K181" s="654" t="s">
        <v>1564</v>
      </c>
      <c r="L181" s="654" t="s">
        <v>1564</v>
      </c>
      <c r="M181" s="654" t="s">
        <v>1564</v>
      </c>
      <c r="N181" s="654" t="s">
        <v>1564</v>
      </c>
      <c r="O181" s="654" t="s">
        <v>1564</v>
      </c>
      <c r="P181" s="654" t="s">
        <v>1564</v>
      </c>
      <c r="Q181" s="654" t="s">
        <v>1564</v>
      </c>
      <c r="R181" s="654" t="s">
        <v>1564</v>
      </c>
      <c r="S181" s="654" t="s">
        <v>1564</v>
      </c>
      <c r="T181" s="654" t="s">
        <v>1564</v>
      </c>
      <c r="U181" s="654" t="s">
        <v>1564</v>
      </c>
      <c r="V181" s="654" t="s">
        <v>1564</v>
      </c>
      <c r="W181" s="655"/>
      <c r="X181" s="655"/>
      <c r="Y181" s="656"/>
      <c r="Z181" s="656"/>
      <c r="AA181" s="656"/>
      <c r="AB181" s="656"/>
      <c r="AC181" s="658"/>
      <c r="AD181" s="62"/>
      <c r="AE181" s="63"/>
      <c r="AF181" s="62"/>
      <c r="AG181" s="62"/>
    </row>
    <row r="182" spans="1:33" s="64" customFormat="1" ht="16.5" customHeight="1" x14ac:dyDescent="0.15">
      <c r="A182" s="650"/>
      <c r="B182" s="651">
        <v>153</v>
      </c>
      <c r="C182" s="652" t="s">
        <v>386</v>
      </c>
      <c r="D182" s="653" t="s">
        <v>1624</v>
      </c>
      <c r="E182" s="654" t="s">
        <v>1414</v>
      </c>
      <c r="F182" s="654" t="s">
        <v>1414</v>
      </c>
      <c r="G182" s="654" t="s">
        <v>1414</v>
      </c>
      <c r="H182" s="654" t="s">
        <v>1625</v>
      </c>
      <c r="I182" s="654" t="s">
        <v>1414</v>
      </c>
      <c r="J182" s="654" t="s">
        <v>1414</v>
      </c>
      <c r="K182" s="654" t="s">
        <v>1414</v>
      </c>
      <c r="L182" s="654" t="s">
        <v>1414</v>
      </c>
      <c r="M182" s="654" t="s">
        <v>1414</v>
      </c>
      <c r="N182" s="654" t="s">
        <v>1414</v>
      </c>
      <c r="O182" s="654" t="s">
        <v>1414</v>
      </c>
      <c r="P182" s="654" t="s">
        <v>1414</v>
      </c>
      <c r="Q182" s="654" t="s">
        <v>1414</v>
      </c>
      <c r="R182" s="654" t="s">
        <v>1414</v>
      </c>
      <c r="S182" s="654" t="s">
        <v>1414</v>
      </c>
      <c r="T182" s="654">
        <v>1</v>
      </c>
      <c r="U182" s="654" t="s">
        <v>1498</v>
      </c>
      <c r="V182" s="654" t="s">
        <v>1414</v>
      </c>
      <c r="W182" s="655"/>
      <c r="X182" s="655"/>
      <c r="Y182" s="656"/>
      <c r="Z182" s="656"/>
      <c r="AA182" s="656"/>
      <c r="AB182" s="656"/>
      <c r="AC182" s="658"/>
      <c r="AD182" s="62"/>
      <c r="AE182" s="63"/>
      <c r="AF182" s="62"/>
      <c r="AG182" s="62"/>
    </row>
    <row r="183" spans="1:33" s="64" customFormat="1" ht="16.5" customHeight="1" x14ac:dyDescent="0.15">
      <c r="A183" s="650"/>
      <c r="B183" s="651">
        <v>149</v>
      </c>
      <c r="C183" s="652" t="s">
        <v>387</v>
      </c>
      <c r="D183" s="653" t="s">
        <v>1626</v>
      </c>
      <c r="E183" s="654" t="s">
        <v>1414</v>
      </c>
      <c r="F183" s="654" t="s">
        <v>1414</v>
      </c>
      <c r="G183" s="654" t="s">
        <v>1414</v>
      </c>
      <c r="H183" s="654" t="s">
        <v>1627</v>
      </c>
      <c r="I183" s="654" t="s">
        <v>1414</v>
      </c>
      <c r="J183" s="654" t="s">
        <v>1414</v>
      </c>
      <c r="K183" s="654" t="s">
        <v>1414</v>
      </c>
      <c r="L183" s="654" t="s">
        <v>1414</v>
      </c>
      <c r="M183" s="654" t="s">
        <v>1414</v>
      </c>
      <c r="N183" s="654" t="s">
        <v>1414</v>
      </c>
      <c r="O183" s="654" t="s">
        <v>1414</v>
      </c>
      <c r="P183" s="654" t="s">
        <v>1414</v>
      </c>
      <c r="Q183" s="654" t="s">
        <v>1414</v>
      </c>
      <c r="R183" s="654" t="s">
        <v>1414</v>
      </c>
      <c r="S183" s="654" t="s">
        <v>1414</v>
      </c>
      <c r="T183" s="654">
        <v>1</v>
      </c>
      <c r="U183" s="654" t="s">
        <v>1498</v>
      </c>
      <c r="V183" s="654" t="s">
        <v>1414</v>
      </c>
      <c r="W183" s="655"/>
      <c r="X183" s="655"/>
      <c r="Y183" s="656"/>
      <c r="Z183" s="656"/>
      <c r="AA183" s="656"/>
      <c r="AB183" s="656"/>
      <c r="AC183" s="658"/>
      <c r="AD183" s="62"/>
      <c r="AE183" s="63"/>
      <c r="AF183" s="62"/>
      <c r="AG183" s="62"/>
    </row>
    <row r="184" spans="1:33" s="64" customFormat="1" ht="16.5" customHeight="1" x14ac:dyDescent="0.15">
      <c r="A184" s="650"/>
      <c r="B184" s="651">
        <v>148</v>
      </c>
      <c r="C184" s="652" t="s">
        <v>388</v>
      </c>
      <c r="D184" s="653" t="s">
        <v>1628</v>
      </c>
      <c r="E184" s="654" t="s">
        <v>1414</v>
      </c>
      <c r="F184" s="654" t="s">
        <v>1414</v>
      </c>
      <c r="G184" s="654" t="s">
        <v>1414</v>
      </c>
      <c r="H184" s="654" t="s">
        <v>1629</v>
      </c>
      <c r="I184" s="654" t="s">
        <v>1414</v>
      </c>
      <c r="J184" s="654" t="s">
        <v>1414</v>
      </c>
      <c r="K184" s="654" t="s">
        <v>1414</v>
      </c>
      <c r="L184" s="654" t="s">
        <v>1414</v>
      </c>
      <c r="M184" s="654" t="s">
        <v>1414</v>
      </c>
      <c r="N184" s="654" t="s">
        <v>1414</v>
      </c>
      <c r="O184" s="654" t="s">
        <v>1414</v>
      </c>
      <c r="P184" s="654" t="s">
        <v>1414</v>
      </c>
      <c r="Q184" s="654" t="s">
        <v>1414</v>
      </c>
      <c r="R184" s="654" t="s">
        <v>1414</v>
      </c>
      <c r="S184" s="654" t="s">
        <v>1414</v>
      </c>
      <c r="T184" s="654">
        <v>2</v>
      </c>
      <c r="U184" s="654" t="s">
        <v>1498</v>
      </c>
      <c r="V184" s="654" t="s">
        <v>1414</v>
      </c>
      <c r="W184" s="655"/>
      <c r="X184" s="655"/>
      <c r="Y184" s="656"/>
      <c r="Z184" s="656"/>
      <c r="AA184" s="656"/>
      <c r="AB184" s="656"/>
      <c r="AC184" s="658"/>
      <c r="AD184" s="62"/>
      <c r="AE184" s="63"/>
      <c r="AF184" s="62"/>
      <c r="AG184" s="62"/>
    </row>
    <row r="185" spans="1:33" s="64" customFormat="1" ht="16.5" customHeight="1" x14ac:dyDescent="0.15">
      <c r="A185" s="650"/>
      <c r="B185" s="651">
        <v>143</v>
      </c>
      <c r="C185" s="652" t="s">
        <v>389</v>
      </c>
      <c r="D185" s="653" t="s">
        <v>1630</v>
      </c>
      <c r="E185" s="654" t="s">
        <v>1414</v>
      </c>
      <c r="F185" s="654" t="s">
        <v>1414</v>
      </c>
      <c r="G185" s="654" t="s">
        <v>1414</v>
      </c>
      <c r="H185" s="654" t="s">
        <v>1631</v>
      </c>
      <c r="I185" s="654" t="s">
        <v>1414</v>
      </c>
      <c r="J185" s="654" t="s">
        <v>1414</v>
      </c>
      <c r="K185" s="654" t="s">
        <v>1414</v>
      </c>
      <c r="L185" s="654" t="s">
        <v>1414</v>
      </c>
      <c r="M185" s="654" t="s">
        <v>1414</v>
      </c>
      <c r="N185" s="654" t="s">
        <v>1414</v>
      </c>
      <c r="O185" s="654" t="s">
        <v>1414</v>
      </c>
      <c r="P185" s="654" t="s">
        <v>1414</v>
      </c>
      <c r="Q185" s="654" t="s">
        <v>1414</v>
      </c>
      <c r="R185" s="654" t="s">
        <v>1414</v>
      </c>
      <c r="S185" s="654" t="s">
        <v>1414</v>
      </c>
      <c r="T185" s="654">
        <v>2</v>
      </c>
      <c r="U185" s="654" t="s">
        <v>1498</v>
      </c>
      <c r="V185" s="654" t="s">
        <v>1414</v>
      </c>
      <c r="W185" s="655"/>
      <c r="X185" s="655"/>
      <c r="Y185" s="656"/>
      <c r="Z185" s="656"/>
      <c r="AA185" s="656"/>
      <c r="AB185" s="656"/>
      <c r="AC185" s="658"/>
      <c r="AD185" s="62"/>
      <c r="AE185" s="63"/>
      <c r="AF185" s="62"/>
      <c r="AG185" s="62"/>
    </row>
    <row r="186" spans="1:33" s="64" customFormat="1" ht="16.5" customHeight="1" x14ac:dyDescent="0.15">
      <c r="A186" s="650"/>
      <c r="B186" s="651">
        <v>141</v>
      </c>
      <c r="C186" s="652" t="s">
        <v>390</v>
      </c>
      <c r="D186" s="653" t="s">
        <v>1632</v>
      </c>
      <c r="E186" s="654" t="s">
        <v>1414</v>
      </c>
      <c r="F186" s="654" t="s">
        <v>1414</v>
      </c>
      <c r="G186" s="654" t="s">
        <v>1414</v>
      </c>
      <c r="H186" s="654" t="s">
        <v>1633</v>
      </c>
      <c r="I186" s="654" t="s">
        <v>1414</v>
      </c>
      <c r="J186" s="654" t="s">
        <v>1414</v>
      </c>
      <c r="K186" s="654" t="s">
        <v>1414</v>
      </c>
      <c r="L186" s="654" t="s">
        <v>1414</v>
      </c>
      <c r="M186" s="654" t="s">
        <v>1414</v>
      </c>
      <c r="N186" s="654" t="s">
        <v>1414</v>
      </c>
      <c r="O186" s="654" t="s">
        <v>1414</v>
      </c>
      <c r="P186" s="654" t="s">
        <v>1414</v>
      </c>
      <c r="Q186" s="654" t="s">
        <v>1414</v>
      </c>
      <c r="R186" s="654" t="s">
        <v>1414</v>
      </c>
      <c r="S186" s="654" t="s">
        <v>1414</v>
      </c>
      <c r="T186" s="654">
        <v>3</v>
      </c>
      <c r="U186" s="654" t="s">
        <v>1555</v>
      </c>
      <c r="V186" s="654" t="s">
        <v>1414</v>
      </c>
      <c r="W186" s="655"/>
      <c r="X186" s="655"/>
      <c r="Y186" s="656"/>
      <c r="Z186" s="656"/>
      <c r="AA186" s="656"/>
      <c r="AB186" s="656"/>
      <c r="AC186" s="658"/>
      <c r="AD186" s="62"/>
      <c r="AE186" s="63"/>
      <c r="AF186" s="62"/>
      <c r="AG186" s="62"/>
    </row>
    <row r="187" spans="1:33" s="64" customFormat="1" ht="16.5" customHeight="1" x14ac:dyDescent="0.15">
      <c r="A187" s="650"/>
      <c r="B187" s="651">
        <v>145</v>
      </c>
      <c r="C187" s="652" t="s">
        <v>391</v>
      </c>
      <c r="D187" s="653" t="s">
        <v>1634</v>
      </c>
      <c r="E187" s="654" t="s">
        <v>1414</v>
      </c>
      <c r="F187" s="654" t="s">
        <v>1414</v>
      </c>
      <c r="G187" s="654" t="s">
        <v>1414</v>
      </c>
      <c r="H187" s="654" t="s">
        <v>1631</v>
      </c>
      <c r="I187" s="654" t="s">
        <v>1414</v>
      </c>
      <c r="J187" s="654" t="s">
        <v>1414</v>
      </c>
      <c r="K187" s="654" t="s">
        <v>1414</v>
      </c>
      <c r="L187" s="654" t="s">
        <v>1414</v>
      </c>
      <c r="M187" s="654" t="s">
        <v>1414</v>
      </c>
      <c r="N187" s="654" t="s">
        <v>1414</v>
      </c>
      <c r="O187" s="654" t="s">
        <v>1414</v>
      </c>
      <c r="P187" s="654" t="s">
        <v>1414</v>
      </c>
      <c r="Q187" s="654" t="s">
        <v>1414</v>
      </c>
      <c r="R187" s="654" t="s">
        <v>1414</v>
      </c>
      <c r="S187" s="654" t="s">
        <v>1414</v>
      </c>
      <c r="T187" s="654">
        <v>3</v>
      </c>
      <c r="U187" s="654" t="s">
        <v>1555</v>
      </c>
      <c r="V187" s="654" t="s">
        <v>1414</v>
      </c>
      <c r="W187" s="655"/>
      <c r="X187" s="655"/>
      <c r="Y187" s="656"/>
      <c r="Z187" s="656"/>
      <c r="AA187" s="656"/>
      <c r="AB187" s="656"/>
      <c r="AC187" s="658"/>
      <c r="AD187" s="62"/>
      <c r="AE187" s="63"/>
      <c r="AF187" s="62"/>
      <c r="AG187" s="62"/>
    </row>
    <row r="188" spans="1:33" s="64" customFormat="1" ht="16.5" customHeight="1" x14ac:dyDescent="0.15">
      <c r="A188" s="650"/>
      <c r="B188" s="651">
        <v>142</v>
      </c>
      <c r="C188" s="652" t="s">
        <v>392</v>
      </c>
      <c r="D188" s="653" t="s">
        <v>1635</v>
      </c>
      <c r="E188" s="654" t="s">
        <v>1414</v>
      </c>
      <c r="F188" s="654" t="s">
        <v>1414</v>
      </c>
      <c r="G188" s="654" t="s">
        <v>1414</v>
      </c>
      <c r="H188" s="654" t="s">
        <v>1575</v>
      </c>
      <c r="I188" s="654" t="s">
        <v>1414</v>
      </c>
      <c r="J188" s="654" t="s">
        <v>1414</v>
      </c>
      <c r="K188" s="654" t="s">
        <v>1414</v>
      </c>
      <c r="L188" s="654" t="s">
        <v>1414</v>
      </c>
      <c r="M188" s="654" t="s">
        <v>1414</v>
      </c>
      <c r="N188" s="654" t="s">
        <v>1414</v>
      </c>
      <c r="O188" s="654" t="s">
        <v>1414</v>
      </c>
      <c r="P188" s="654" t="s">
        <v>1414</v>
      </c>
      <c r="Q188" s="654" t="s">
        <v>1414</v>
      </c>
      <c r="R188" s="654" t="s">
        <v>1414</v>
      </c>
      <c r="S188" s="654" t="s">
        <v>1414</v>
      </c>
      <c r="T188" s="654">
        <v>1</v>
      </c>
      <c r="U188" s="654" t="s">
        <v>1498</v>
      </c>
      <c r="V188" s="654" t="s">
        <v>1414</v>
      </c>
      <c r="W188" s="655"/>
      <c r="X188" s="655"/>
      <c r="Y188" s="656"/>
      <c r="Z188" s="656"/>
      <c r="AA188" s="656"/>
      <c r="AB188" s="656"/>
      <c r="AC188" s="658"/>
      <c r="AD188" s="62"/>
      <c r="AE188" s="63"/>
      <c r="AF188" s="62"/>
      <c r="AG188" s="62"/>
    </row>
    <row r="189" spans="1:33" s="64" customFormat="1" ht="16.5" customHeight="1" x14ac:dyDescent="0.15">
      <c r="A189" s="650"/>
      <c r="B189" s="651">
        <v>144</v>
      </c>
      <c r="C189" s="652" t="s">
        <v>393</v>
      </c>
      <c r="D189" s="653" t="s">
        <v>1636</v>
      </c>
      <c r="E189" s="654" t="s">
        <v>1414</v>
      </c>
      <c r="F189" s="654" t="s">
        <v>1414</v>
      </c>
      <c r="G189" s="654" t="s">
        <v>1414</v>
      </c>
      <c r="H189" s="654" t="s">
        <v>1575</v>
      </c>
      <c r="I189" s="654" t="s">
        <v>1414</v>
      </c>
      <c r="J189" s="654" t="s">
        <v>1414</v>
      </c>
      <c r="K189" s="654" t="s">
        <v>1414</v>
      </c>
      <c r="L189" s="654" t="s">
        <v>1414</v>
      </c>
      <c r="M189" s="654" t="s">
        <v>1414</v>
      </c>
      <c r="N189" s="654" t="s">
        <v>1414</v>
      </c>
      <c r="O189" s="654" t="s">
        <v>1414</v>
      </c>
      <c r="P189" s="654" t="s">
        <v>1414</v>
      </c>
      <c r="Q189" s="654" t="s">
        <v>1414</v>
      </c>
      <c r="R189" s="654" t="s">
        <v>1414</v>
      </c>
      <c r="S189" s="654" t="s">
        <v>1414</v>
      </c>
      <c r="T189" s="654">
        <v>2</v>
      </c>
      <c r="U189" s="654" t="s">
        <v>1498</v>
      </c>
      <c r="V189" s="654" t="s">
        <v>1414</v>
      </c>
      <c r="W189" s="655"/>
      <c r="X189" s="655"/>
      <c r="Y189" s="656"/>
      <c r="Z189" s="656"/>
      <c r="AA189" s="656"/>
      <c r="AB189" s="656"/>
      <c r="AC189" s="658"/>
      <c r="AD189" s="62"/>
      <c r="AE189" s="63"/>
      <c r="AF189" s="62"/>
      <c r="AG189" s="62"/>
    </row>
    <row r="190" spans="1:33" s="64" customFormat="1" ht="16.5" customHeight="1" x14ac:dyDescent="0.15">
      <c r="A190" s="650"/>
      <c r="B190" s="651">
        <v>146</v>
      </c>
      <c r="C190" s="652" t="s">
        <v>394</v>
      </c>
      <c r="D190" s="653" t="s">
        <v>1637</v>
      </c>
      <c r="E190" s="654" t="s">
        <v>1414</v>
      </c>
      <c r="F190" s="654" t="s">
        <v>1414</v>
      </c>
      <c r="G190" s="654" t="s">
        <v>1414</v>
      </c>
      <c r="H190" s="654" t="s">
        <v>1575</v>
      </c>
      <c r="I190" s="654" t="s">
        <v>1414</v>
      </c>
      <c r="J190" s="654" t="s">
        <v>1414</v>
      </c>
      <c r="K190" s="654" t="s">
        <v>1414</v>
      </c>
      <c r="L190" s="654" t="s">
        <v>1414</v>
      </c>
      <c r="M190" s="654" t="s">
        <v>1414</v>
      </c>
      <c r="N190" s="654" t="s">
        <v>1414</v>
      </c>
      <c r="O190" s="654" t="s">
        <v>1414</v>
      </c>
      <c r="P190" s="654" t="s">
        <v>1414</v>
      </c>
      <c r="Q190" s="654" t="s">
        <v>1414</v>
      </c>
      <c r="R190" s="654" t="s">
        <v>1414</v>
      </c>
      <c r="S190" s="654" t="s">
        <v>1414</v>
      </c>
      <c r="T190" s="654">
        <v>3</v>
      </c>
      <c r="U190" s="654" t="s">
        <v>1555</v>
      </c>
      <c r="V190" s="654" t="s">
        <v>1414</v>
      </c>
      <c r="W190" s="655"/>
      <c r="X190" s="655"/>
      <c r="Y190" s="656"/>
      <c r="Z190" s="656"/>
      <c r="AA190" s="656"/>
      <c r="AB190" s="656"/>
      <c r="AC190" s="658"/>
      <c r="AD190" s="62"/>
      <c r="AE190" s="63"/>
      <c r="AF190" s="62"/>
      <c r="AG190" s="62"/>
    </row>
    <row r="191" spans="1:33" s="64" customFormat="1" ht="16.5" customHeight="1" x14ac:dyDescent="0.15">
      <c r="A191" s="650"/>
      <c r="B191" s="651">
        <v>147</v>
      </c>
      <c r="C191" s="652" t="s">
        <v>395</v>
      </c>
      <c r="D191" s="653" t="s">
        <v>1638</v>
      </c>
      <c r="E191" s="654" t="s">
        <v>1414</v>
      </c>
      <c r="F191" s="654" t="s">
        <v>1414</v>
      </c>
      <c r="G191" s="654" t="s">
        <v>1414</v>
      </c>
      <c r="H191" s="654" t="s">
        <v>1575</v>
      </c>
      <c r="I191" s="654" t="s">
        <v>1414</v>
      </c>
      <c r="J191" s="654" t="s">
        <v>1414</v>
      </c>
      <c r="K191" s="654" t="s">
        <v>1414</v>
      </c>
      <c r="L191" s="654" t="s">
        <v>1414</v>
      </c>
      <c r="M191" s="654" t="s">
        <v>1414</v>
      </c>
      <c r="N191" s="654" t="s">
        <v>1414</v>
      </c>
      <c r="O191" s="654" t="s">
        <v>1414</v>
      </c>
      <c r="P191" s="654" t="s">
        <v>1414</v>
      </c>
      <c r="Q191" s="654" t="s">
        <v>1414</v>
      </c>
      <c r="R191" s="654" t="s">
        <v>1414</v>
      </c>
      <c r="S191" s="654" t="s">
        <v>1414</v>
      </c>
      <c r="T191" s="654">
        <v>3</v>
      </c>
      <c r="U191" s="654" t="s">
        <v>1555</v>
      </c>
      <c r="V191" s="654" t="s">
        <v>1414</v>
      </c>
      <c r="W191" s="655"/>
      <c r="X191" s="655"/>
      <c r="Y191" s="656"/>
      <c r="Z191" s="656"/>
      <c r="AA191" s="656"/>
      <c r="AB191" s="656"/>
      <c r="AC191" s="658"/>
      <c r="AD191" s="62"/>
      <c r="AE191" s="63"/>
      <c r="AF191" s="62"/>
      <c r="AG191" s="62"/>
    </row>
    <row r="192" spans="1:33" s="64" customFormat="1" ht="16.5" customHeight="1" x14ac:dyDescent="0.15">
      <c r="A192" s="650"/>
      <c r="B192" s="651">
        <v>129</v>
      </c>
      <c r="C192" s="652" t="s">
        <v>351</v>
      </c>
      <c r="D192" s="653" t="s">
        <v>1639</v>
      </c>
      <c r="E192" s="654" t="s">
        <v>1414</v>
      </c>
      <c r="F192" s="654" t="s">
        <v>1414</v>
      </c>
      <c r="G192" s="654" t="s">
        <v>1414</v>
      </c>
      <c r="H192" s="654" t="s">
        <v>1414</v>
      </c>
      <c r="I192" s="654" t="s">
        <v>1414</v>
      </c>
      <c r="J192" s="654" t="s">
        <v>1414</v>
      </c>
      <c r="K192" s="654" t="s">
        <v>1414</v>
      </c>
      <c r="L192" s="654" t="s">
        <v>1414</v>
      </c>
      <c r="M192" s="654" t="s">
        <v>1414</v>
      </c>
      <c r="N192" s="654" t="s">
        <v>1414</v>
      </c>
      <c r="O192" s="654" t="s">
        <v>1414</v>
      </c>
      <c r="P192" s="654" t="s">
        <v>1414</v>
      </c>
      <c r="Q192" s="654" t="s">
        <v>1414</v>
      </c>
      <c r="R192" s="654" t="s">
        <v>1414</v>
      </c>
      <c r="S192" s="654" t="s">
        <v>1414</v>
      </c>
      <c r="T192" s="654" t="s">
        <v>1414</v>
      </c>
      <c r="U192" s="654" t="s">
        <v>1414</v>
      </c>
      <c r="V192" s="654" t="s">
        <v>1414</v>
      </c>
      <c r="W192" s="655"/>
      <c r="X192" s="655"/>
      <c r="Y192" s="656"/>
      <c r="Z192" s="656"/>
      <c r="AA192" s="656"/>
      <c r="AB192" s="656"/>
      <c r="AC192" s="658"/>
      <c r="AD192" s="62"/>
      <c r="AE192" s="63"/>
      <c r="AF192" s="62"/>
      <c r="AG192" s="62"/>
    </row>
    <row r="193" spans="1:33" s="64" customFormat="1" ht="16.5" customHeight="1" x14ac:dyDescent="0.15">
      <c r="A193" s="650"/>
      <c r="B193" s="651">
        <v>159</v>
      </c>
      <c r="C193" s="652" t="s">
        <v>396</v>
      </c>
      <c r="D193" s="653" t="s">
        <v>1640</v>
      </c>
      <c r="E193" s="654" t="s">
        <v>1414</v>
      </c>
      <c r="F193" s="654" t="s">
        <v>1414</v>
      </c>
      <c r="G193" s="654" t="s">
        <v>1414</v>
      </c>
      <c r="H193" s="654" t="s">
        <v>1580</v>
      </c>
      <c r="I193" s="654" t="s">
        <v>1414</v>
      </c>
      <c r="J193" s="654" t="s">
        <v>1414</v>
      </c>
      <c r="K193" s="654" t="s">
        <v>1414</v>
      </c>
      <c r="L193" s="654" t="s">
        <v>1414</v>
      </c>
      <c r="M193" s="654" t="s">
        <v>1414</v>
      </c>
      <c r="N193" s="654" t="s">
        <v>1414</v>
      </c>
      <c r="O193" s="654" t="s">
        <v>1414</v>
      </c>
      <c r="P193" s="654" t="s">
        <v>1414</v>
      </c>
      <c r="Q193" s="654" t="s">
        <v>1414</v>
      </c>
      <c r="R193" s="654" t="s">
        <v>1414</v>
      </c>
      <c r="S193" s="654" t="s">
        <v>1414</v>
      </c>
      <c r="T193" s="654">
        <v>1</v>
      </c>
      <c r="U193" s="654" t="s">
        <v>1498</v>
      </c>
      <c r="V193" s="654" t="s">
        <v>1414</v>
      </c>
      <c r="W193" s="655"/>
      <c r="X193" s="655"/>
      <c r="Y193" s="656"/>
      <c r="Z193" s="656"/>
      <c r="AA193" s="656"/>
      <c r="AB193" s="656"/>
      <c r="AC193" s="658"/>
      <c r="AD193" s="62"/>
      <c r="AE193" s="63"/>
      <c r="AF193" s="62"/>
      <c r="AG193" s="62"/>
    </row>
    <row r="194" spans="1:33" s="64" customFormat="1" ht="16.5" customHeight="1" x14ac:dyDescent="0.15">
      <c r="A194" s="650"/>
      <c r="B194" s="651">
        <v>160</v>
      </c>
      <c r="C194" s="652" t="s">
        <v>397</v>
      </c>
      <c r="D194" s="653" t="s">
        <v>1641</v>
      </c>
      <c r="E194" s="654" t="s">
        <v>1414</v>
      </c>
      <c r="F194" s="654" t="s">
        <v>1414</v>
      </c>
      <c r="G194" s="654" t="s">
        <v>1414</v>
      </c>
      <c r="H194" s="654" t="s">
        <v>1580</v>
      </c>
      <c r="I194" s="654" t="s">
        <v>1414</v>
      </c>
      <c r="J194" s="654" t="s">
        <v>1414</v>
      </c>
      <c r="K194" s="654" t="s">
        <v>1414</v>
      </c>
      <c r="L194" s="654" t="s">
        <v>1414</v>
      </c>
      <c r="M194" s="654" t="s">
        <v>1414</v>
      </c>
      <c r="N194" s="654" t="s">
        <v>1414</v>
      </c>
      <c r="O194" s="654" t="s">
        <v>1414</v>
      </c>
      <c r="P194" s="654" t="s">
        <v>1414</v>
      </c>
      <c r="Q194" s="654" t="s">
        <v>1414</v>
      </c>
      <c r="R194" s="654" t="s">
        <v>1414</v>
      </c>
      <c r="S194" s="654" t="s">
        <v>1414</v>
      </c>
      <c r="T194" s="654">
        <v>3</v>
      </c>
      <c r="U194" s="654" t="s">
        <v>1555</v>
      </c>
      <c r="V194" s="654" t="s">
        <v>1414</v>
      </c>
      <c r="W194" s="655"/>
      <c r="X194" s="655"/>
      <c r="Y194" s="656"/>
      <c r="Z194" s="656"/>
      <c r="AA194" s="656"/>
      <c r="AB194" s="656"/>
      <c r="AC194" s="658"/>
      <c r="AD194" s="62"/>
      <c r="AE194" s="63"/>
      <c r="AF194" s="62"/>
      <c r="AG194" s="62"/>
    </row>
    <row r="195" spans="1:33" s="64" customFormat="1" ht="16.5" customHeight="1" x14ac:dyDescent="0.15">
      <c r="A195" s="650"/>
      <c r="B195" s="651">
        <v>156</v>
      </c>
      <c r="C195" s="652" t="s">
        <v>397</v>
      </c>
      <c r="D195" s="653" t="s">
        <v>1642</v>
      </c>
      <c r="E195" s="654" t="s">
        <v>1414</v>
      </c>
      <c r="F195" s="654" t="s">
        <v>1414</v>
      </c>
      <c r="G195" s="654" t="s">
        <v>1414</v>
      </c>
      <c r="H195" s="654" t="s">
        <v>1583</v>
      </c>
      <c r="I195" s="654" t="s">
        <v>1414</v>
      </c>
      <c r="J195" s="654" t="s">
        <v>1414</v>
      </c>
      <c r="K195" s="654" t="s">
        <v>1414</v>
      </c>
      <c r="L195" s="654" t="s">
        <v>1414</v>
      </c>
      <c r="M195" s="654" t="s">
        <v>1414</v>
      </c>
      <c r="N195" s="654" t="s">
        <v>1414</v>
      </c>
      <c r="O195" s="654" t="s">
        <v>1414</v>
      </c>
      <c r="P195" s="654" t="s">
        <v>1414</v>
      </c>
      <c r="Q195" s="654" t="s">
        <v>1414</v>
      </c>
      <c r="R195" s="654" t="s">
        <v>1414</v>
      </c>
      <c r="S195" s="654" t="s">
        <v>1414</v>
      </c>
      <c r="T195" s="654">
        <v>3</v>
      </c>
      <c r="U195" s="654" t="s">
        <v>1498</v>
      </c>
      <c r="V195" s="654" t="s">
        <v>1414</v>
      </c>
      <c r="W195" s="655"/>
      <c r="X195" s="655"/>
      <c r="Y195" s="656"/>
      <c r="Z195" s="656"/>
      <c r="AA195" s="656"/>
      <c r="AB195" s="656"/>
      <c r="AC195" s="658"/>
      <c r="AD195" s="62"/>
      <c r="AE195" s="63"/>
      <c r="AF195" s="62"/>
      <c r="AG195" s="62"/>
    </row>
    <row r="196" spans="1:33" s="64" customFormat="1" ht="16.5" customHeight="1" x14ac:dyDescent="0.15">
      <c r="A196" s="650"/>
      <c r="B196" s="651">
        <v>163</v>
      </c>
      <c r="C196" s="652" t="s">
        <v>398</v>
      </c>
      <c r="D196" s="653" t="s">
        <v>1643</v>
      </c>
      <c r="E196" s="654" t="s">
        <v>1414</v>
      </c>
      <c r="F196" s="654" t="s">
        <v>1414</v>
      </c>
      <c r="G196" s="654" t="s">
        <v>1414</v>
      </c>
      <c r="H196" s="654" t="s">
        <v>1589</v>
      </c>
      <c r="I196" s="654" t="s">
        <v>1414</v>
      </c>
      <c r="J196" s="654" t="s">
        <v>1414</v>
      </c>
      <c r="K196" s="654" t="s">
        <v>1414</v>
      </c>
      <c r="L196" s="654" t="s">
        <v>1414</v>
      </c>
      <c r="M196" s="654" t="s">
        <v>1414</v>
      </c>
      <c r="N196" s="654" t="s">
        <v>1414</v>
      </c>
      <c r="O196" s="654" t="s">
        <v>1414</v>
      </c>
      <c r="P196" s="654" t="s">
        <v>1414</v>
      </c>
      <c r="Q196" s="654" t="s">
        <v>1414</v>
      </c>
      <c r="R196" s="654" t="s">
        <v>1414</v>
      </c>
      <c r="S196" s="654" t="s">
        <v>1414</v>
      </c>
      <c r="T196" s="654">
        <v>1</v>
      </c>
      <c r="U196" s="654" t="s">
        <v>1498</v>
      </c>
      <c r="V196" s="654" t="s">
        <v>1414</v>
      </c>
      <c r="W196" s="655"/>
      <c r="X196" s="655"/>
      <c r="Y196" s="656"/>
      <c r="Z196" s="656"/>
      <c r="AA196" s="656"/>
      <c r="AB196" s="656"/>
      <c r="AC196" s="658"/>
      <c r="AD196" s="62"/>
      <c r="AE196" s="63"/>
      <c r="AF196" s="62"/>
      <c r="AG196" s="62"/>
    </row>
    <row r="197" spans="1:33" s="64" customFormat="1" ht="16.5" customHeight="1" x14ac:dyDescent="0.15">
      <c r="A197" s="650"/>
      <c r="B197" s="651">
        <v>164</v>
      </c>
      <c r="C197" s="652" t="s">
        <v>399</v>
      </c>
      <c r="D197" s="653" t="s">
        <v>1644</v>
      </c>
      <c r="E197" s="654" t="s">
        <v>1414</v>
      </c>
      <c r="F197" s="654" t="s">
        <v>1414</v>
      </c>
      <c r="G197" s="654" t="s">
        <v>1414</v>
      </c>
      <c r="H197" s="654" t="s">
        <v>1589</v>
      </c>
      <c r="I197" s="654" t="s">
        <v>1414</v>
      </c>
      <c r="J197" s="654" t="s">
        <v>1414</v>
      </c>
      <c r="K197" s="654" t="s">
        <v>1414</v>
      </c>
      <c r="L197" s="654" t="s">
        <v>1414</v>
      </c>
      <c r="M197" s="654" t="s">
        <v>1414</v>
      </c>
      <c r="N197" s="654" t="s">
        <v>1414</v>
      </c>
      <c r="O197" s="654" t="s">
        <v>1414</v>
      </c>
      <c r="P197" s="654" t="s">
        <v>1414</v>
      </c>
      <c r="Q197" s="654" t="s">
        <v>1414</v>
      </c>
      <c r="R197" s="654" t="s">
        <v>1414</v>
      </c>
      <c r="S197" s="654" t="s">
        <v>1414</v>
      </c>
      <c r="T197" s="654">
        <v>1</v>
      </c>
      <c r="U197" s="654" t="s">
        <v>1498</v>
      </c>
      <c r="V197" s="654" t="s">
        <v>1414</v>
      </c>
      <c r="W197" s="655"/>
      <c r="X197" s="655"/>
      <c r="Y197" s="656"/>
      <c r="Z197" s="656"/>
      <c r="AA197" s="656"/>
      <c r="AB197" s="656"/>
      <c r="AC197" s="658"/>
      <c r="AD197" s="62"/>
      <c r="AE197" s="63"/>
      <c r="AF197" s="62"/>
      <c r="AG197" s="62"/>
    </row>
    <row r="198" spans="1:33" s="64" customFormat="1" ht="16.5" customHeight="1" x14ac:dyDescent="0.15">
      <c r="A198" s="650"/>
      <c r="B198" s="651">
        <v>165</v>
      </c>
      <c r="C198" s="652" t="s">
        <v>400</v>
      </c>
      <c r="D198" s="653" t="s">
        <v>1645</v>
      </c>
      <c r="E198" s="654" t="s">
        <v>1414</v>
      </c>
      <c r="F198" s="654" t="s">
        <v>1414</v>
      </c>
      <c r="G198" s="654" t="s">
        <v>1414</v>
      </c>
      <c r="H198" s="654" t="s">
        <v>1589</v>
      </c>
      <c r="I198" s="654" t="s">
        <v>1414</v>
      </c>
      <c r="J198" s="654" t="s">
        <v>1414</v>
      </c>
      <c r="K198" s="654" t="s">
        <v>1414</v>
      </c>
      <c r="L198" s="654" t="s">
        <v>1414</v>
      </c>
      <c r="M198" s="654" t="s">
        <v>1414</v>
      </c>
      <c r="N198" s="654" t="s">
        <v>1414</v>
      </c>
      <c r="O198" s="654" t="s">
        <v>1414</v>
      </c>
      <c r="P198" s="654" t="s">
        <v>1414</v>
      </c>
      <c r="Q198" s="654" t="s">
        <v>1414</v>
      </c>
      <c r="R198" s="654" t="s">
        <v>1414</v>
      </c>
      <c r="S198" s="654" t="s">
        <v>1414</v>
      </c>
      <c r="T198" s="654">
        <v>2</v>
      </c>
      <c r="U198" s="654" t="s">
        <v>1498</v>
      </c>
      <c r="V198" s="654" t="s">
        <v>1414</v>
      </c>
      <c r="W198" s="655"/>
      <c r="X198" s="655"/>
      <c r="Y198" s="656"/>
      <c r="Z198" s="656"/>
      <c r="AA198" s="656"/>
      <c r="AB198" s="656"/>
      <c r="AC198" s="658"/>
      <c r="AD198" s="62"/>
      <c r="AE198" s="63"/>
      <c r="AF198" s="62"/>
      <c r="AG198" s="62"/>
    </row>
    <row r="199" spans="1:33" s="64" customFormat="1" ht="16.5" customHeight="1" x14ac:dyDescent="0.15">
      <c r="A199" s="650"/>
      <c r="B199" s="651">
        <v>166</v>
      </c>
      <c r="C199" s="652" t="s">
        <v>401</v>
      </c>
      <c r="D199" s="653" t="s">
        <v>1646</v>
      </c>
      <c r="E199" s="654" t="s">
        <v>1414</v>
      </c>
      <c r="F199" s="654" t="s">
        <v>1414</v>
      </c>
      <c r="G199" s="654" t="s">
        <v>1414</v>
      </c>
      <c r="H199" s="654" t="s">
        <v>1589</v>
      </c>
      <c r="I199" s="654" t="s">
        <v>1414</v>
      </c>
      <c r="J199" s="654" t="s">
        <v>1414</v>
      </c>
      <c r="K199" s="654" t="s">
        <v>1414</v>
      </c>
      <c r="L199" s="654" t="s">
        <v>1414</v>
      </c>
      <c r="M199" s="654" t="s">
        <v>1414</v>
      </c>
      <c r="N199" s="654" t="s">
        <v>1414</v>
      </c>
      <c r="O199" s="654" t="s">
        <v>1414</v>
      </c>
      <c r="P199" s="654" t="s">
        <v>1414</v>
      </c>
      <c r="Q199" s="654" t="s">
        <v>1414</v>
      </c>
      <c r="R199" s="654" t="s">
        <v>1414</v>
      </c>
      <c r="S199" s="654" t="s">
        <v>1414</v>
      </c>
      <c r="T199" s="654">
        <v>2</v>
      </c>
      <c r="U199" s="654" t="s">
        <v>1498</v>
      </c>
      <c r="V199" s="654" t="s">
        <v>1414</v>
      </c>
      <c r="W199" s="655"/>
      <c r="X199" s="655"/>
      <c r="Y199" s="656"/>
      <c r="Z199" s="656"/>
      <c r="AA199" s="656"/>
      <c r="AB199" s="656"/>
      <c r="AC199" s="658"/>
      <c r="AD199" s="62"/>
      <c r="AE199" s="63"/>
      <c r="AF199" s="62"/>
      <c r="AG199" s="62"/>
    </row>
    <row r="200" spans="1:33" s="64" customFormat="1" ht="16.5" customHeight="1" x14ac:dyDescent="0.15">
      <c r="A200" s="650"/>
      <c r="B200" s="651">
        <v>167</v>
      </c>
      <c r="C200" s="652" t="s">
        <v>402</v>
      </c>
      <c r="D200" s="653" t="s">
        <v>1647</v>
      </c>
      <c r="E200" s="654" t="s">
        <v>1414</v>
      </c>
      <c r="F200" s="654" t="s">
        <v>1414</v>
      </c>
      <c r="G200" s="654" t="s">
        <v>1414</v>
      </c>
      <c r="H200" s="654" t="s">
        <v>1589</v>
      </c>
      <c r="I200" s="654" t="s">
        <v>1414</v>
      </c>
      <c r="J200" s="654" t="s">
        <v>1414</v>
      </c>
      <c r="K200" s="654" t="s">
        <v>1414</v>
      </c>
      <c r="L200" s="654" t="s">
        <v>1414</v>
      </c>
      <c r="M200" s="654" t="s">
        <v>1414</v>
      </c>
      <c r="N200" s="654" t="s">
        <v>1414</v>
      </c>
      <c r="O200" s="654" t="s">
        <v>1414</v>
      </c>
      <c r="P200" s="654" t="s">
        <v>1414</v>
      </c>
      <c r="Q200" s="654" t="s">
        <v>1414</v>
      </c>
      <c r="R200" s="654" t="s">
        <v>1414</v>
      </c>
      <c r="S200" s="654" t="s">
        <v>1414</v>
      </c>
      <c r="T200" s="654">
        <v>3</v>
      </c>
      <c r="U200" s="654" t="s">
        <v>1498</v>
      </c>
      <c r="V200" s="654"/>
      <c r="W200" s="655"/>
      <c r="X200" s="655"/>
      <c r="Y200" s="656"/>
      <c r="Z200" s="656"/>
      <c r="AA200" s="656"/>
      <c r="AB200" s="656"/>
      <c r="AC200" s="658"/>
      <c r="AD200" s="62"/>
      <c r="AE200" s="63"/>
      <c r="AF200" s="62"/>
      <c r="AG200" s="62"/>
    </row>
    <row r="201" spans="1:33" s="64" customFormat="1" ht="16.5" customHeight="1" x14ac:dyDescent="0.15">
      <c r="A201" s="650"/>
      <c r="B201" s="651">
        <v>150</v>
      </c>
      <c r="C201" s="652" t="s">
        <v>403</v>
      </c>
      <c r="D201" s="653" t="s">
        <v>1648</v>
      </c>
      <c r="E201" s="654" t="s">
        <v>1414</v>
      </c>
      <c r="F201" s="654" t="s">
        <v>1414</v>
      </c>
      <c r="G201" s="654" t="s">
        <v>1414</v>
      </c>
      <c r="H201" s="654" t="s">
        <v>1595</v>
      </c>
      <c r="I201" s="654" t="s">
        <v>1414</v>
      </c>
      <c r="J201" s="654" t="s">
        <v>1414</v>
      </c>
      <c r="K201" s="654" t="s">
        <v>1414</v>
      </c>
      <c r="L201" s="654" t="s">
        <v>1414</v>
      </c>
      <c r="M201" s="654" t="s">
        <v>1414</v>
      </c>
      <c r="N201" s="654" t="s">
        <v>1414</v>
      </c>
      <c r="O201" s="654" t="s">
        <v>1414</v>
      </c>
      <c r="P201" s="654" t="s">
        <v>1414</v>
      </c>
      <c r="Q201" s="654" t="s">
        <v>1414</v>
      </c>
      <c r="R201" s="654" t="s">
        <v>1414</v>
      </c>
      <c r="S201" s="654" t="s">
        <v>1414</v>
      </c>
      <c r="T201" s="654">
        <v>3</v>
      </c>
      <c r="U201" s="654" t="s">
        <v>1555</v>
      </c>
      <c r="V201" s="654" t="s">
        <v>1414</v>
      </c>
      <c r="W201" s="655"/>
      <c r="X201" s="655"/>
      <c r="Y201" s="656"/>
      <c r="Z201" s="656"/>
      <c r="AA201" s="656"/>
      <c r="AB201" s="656"/>
      <c r="AC201" s="658"/>
      <c r="AD201" s="62"/>
      <c r="AE201" s="63"/>
      <c r="AF201" s="62"/>
      <c r="AG201" s="62"/>
    </row>
    <row r="202" spans="1:33" s="64" customFormat="1" ht="16.5" customHeight="1" x14ac:dyDescent="0.15">
      <c r="A202" s="650"/>
      <c r="B202" s="651">
        <v>151</v>
      </c>
      <c r="C202" s="652" t="s">
        <v>404</v>
      </c>
      <c r="D202" s="653" t="s">
        <v>1649</v>
      </c>
      <c r="E202" s="654" t="s">
        <v>1414</v>
      </c>
      <c r="F202" s="654" t="s">
        <v>1414</v>
      </c>
      <c r="G202" s="654" t="s">
        <v>1414</v>
      </c>
      <c r="H202" s="654" t="s">
        <v>1595</v>
      </c>
      <c r="I202" s="654" t="s">
        <v>1414</v>
      </c>
      <c r="J202" s="654" t="s">
        <v>1414</v>
      </c>
      <c r="K202" s="654" t="s">
        <v>1414</v>
      </c>
      <c r="L202" s="654" t="s">
        <v>1414</v>
      </c>
      <c r="M202" s="654" t="s">
        <v>1414</v>
      </c>
      <c r="N202" s="654" t="s">
        <v>1414</v>
      </c>
      <c r="O202" s="654" t="s">
        <v>1414</v>
      </c>
      <c r="P202" s="654" t="s">
        <v>1414</v>
      </c>
      <c r="Q202" s="654" t="s">
        <v>1414</v>
      </c>
      <c r="R202" s="654" t="s">
        <v>1414</v>
      </c>
      <c r="S202" s="654" t="s">
        <v>1414</v>
      </c>
      <c r="T202" s="654">
        <v>3</v>
      </c>
      <c r="U202" s="654" t="s">
        <v>1498</v>
      </c>
      <c r="V202" s="654" t="s">
        <v>1414</v>
      </c>
      <c r="W202" s="655"/>
      <c r="X202" s="655"/>
      <c r="Y202" s="656"/>
      <c r="Z202" s="656"/>
      <c r="AA202" s="656"/>
      <c r="AB202" s="656"/>
      <c r="AC202" s="658"/>
      <c r="AD202" s="62"/>
      <c r="AE202" s="63"/>
      <c r="AF202" s="62"/>
      <c r="AG202" s="62"/>
    </row>
    <row r="203" spans="1:33" s="64" customFormat="1" ht="16.5" customHeight="1" x14ac:dyDescent="0.15">
      <c r="A203" s="650"/>
      <c r="B203" s="651">
        <v>152</v>
      </c>
      <c r="C203" s="652" t="s">
        <v>403</v>
      </c>
      <c r="D203" s="653" t="s">
        <v>1650</v>
      </c>
      <c r="E203" s="654" t="s">
        <v>1414</v>
      </c>
      <c r="F203" s="654" t="s">
        <v>1414</v>
      </c>
      <c r="G203" s="654" t="s">
        <v>1414</v>
      </c>
      <c r="H203" s="654" t="s">
        <v>1595</v>
      </c>
      <c r="I203" s="654" t="s">
        <v>1414</v>
      </c>
      <c r="J203" s="654" t="s">
        <v>1414</v>
      </c>
      <c r="K203" s="654" t="s">
        <v>1414</v>
      </c>
      <c r="L203" s="654" t="s">
        <v>1414</v>
      </c>
      <c r="M203" s="654" t="s">
        <v>1414</v>
      </c>
      <c r="N203" s="654" t="s">
        <v>1414</v>
      </c>
      <c r="O203" s="654" t="s">
        <v>1414</v>
      </c>
      <c r="P203" s="654" t="s">
        <v>1414</v>
      </c>
      <c r="Q203" s="654" t="s">
        <v>1414</v>
      </c>
      <c r="R203" s="654" t="s">
        <v>1414</v>
      </c>
      <c r="S203" s="654" t="s">
        <v>1414</v>
      </c>
      <c r="T203" s="654">
        <v>3</v>
      </c>
      <c r="U203" s="654" t="s">
        <v>1498</v>
      </c>
      <c r="V203" s="654" t="s">
        <v>1414</v>
      </c>
      <c r="W203" s="655"/>
      <c r="X203" s="655"/>
      <c r="Y203" s="656"/>
      <c r="Z203" s="656"/>
      <c r="AA203" s="656"/>
      <c r="AB203" s="656"/>
      <c r="AC203" s="658"/>
      <c r="AD203" s="62"/>
      <c r="AE203" s="63"/>
      <c r="AF203" s="62"/>
      <c r="AG203" s="62"/>
    </row>
    <row r="204" spans="1:33" s="64" customFormat="1" ht="16.5" customHeight="1" x14ac:dyDescent="0.15">
      <c r="A204" s="650"/>
      <c r="B204" s="651">
        <v>161</v>
      </c>
      <c r="C204" s="652" t="s">
        <v>397</v>
      </c>
      <c r="D204" s="653" t="s">
        <v>1651</v>
      </c>
      <c r="E204" s="654" t="s">
        <v>1414</v>
      </c>
      <c r="F204" s="654" t="s">
        <v>1414</v>
      </c>
      <c r="G204" s="654" t="s">
        <v>1414</v>
      </c>
      <c r="H204" s="654" t="s">
        <v>1580</v>
      </c>
      <c r="I204" s="654" t="s">
        <v>1414</v>
      </c>
      <c r="J204" s="654" t="s">
        <v>1414</v>
      </c>
      <c r="K204" s="654" t="s">
        <v>1414</v>
      </c>
      <c r="L204" s="654" t="s">
        <v>1414</v>
      </c>
      <c r="M204" s="654" t="s">
        <v>1414</v>
      </c>
      <c r="N204" s="654" t="s">
        <v>1414</v>
      </c>
      <c r="O204" s="654" t="s">
        <v>1414</v>
      </c>
      <c r="P204" s="654" t="s">
        <v>1414</v>
      </c>
      <c r="Q204" s="654" t="s">
        <v>1414</v>
      </c>
      <c r="R204" s="654" t="s">
        <v>1414</v>
      </c>
      <c r="S204" s="654" t="s">
        <v>1414</v>
      </c>
      <c r="T204" s="654">
        <v>3</v>
      </c>
      <c r="U204" s="654" t="s">
        <v>1498</v>
      </c>
      <c r="V204" s="654" t="s">
        <v>1414</v>
      </c>
      <c r="W204" s="655"/>
      <c r="X204" s="655"/>
      <c r="Y204" s="656"/>
      <c r="Z204" s="656"/>
      <c r="AA204" s="656"/>
      <c r="AB204" s="656"/>
      <c r="AC204" s="658"/>
      <c r="AD204" s="62"/>
      <c r="AE204" s="63"/>
      <c r="AF204" s="62"/>
      <c r="AG204" s="62"/>
    </row>
    <row r="205" spans="1:33" s="64" customFormat="1" ht="16.5" customHeight="1" x14ac:dyDescent="0.15">
      <c r="A205" s="650"/>
      <c r="B205" s="651">
        <v>162</v>
      </c>
      <c r="C205" s="652" t="s">
        <v>405</v>
      </c>
      <c r="D205" s="653" t="s">
        <v>1652</v>
      </c>
      <c r="E205" s="654" t="s">
        <v>1414</v>
      </c>
      <c r="F205" s="654" t="s">
        <v>1414</v>
      </c>
      <c r="G205" s="654" t="s">
        <v>1414</v>
      </c>
      <c r="H205" s="654" t="s">
        <v>1580</v>
      </c>
      <c r="I205" s="654" t="s">
        <v>1414</v>
      </c>
      <c r="J205" s="654" t="s">
        <v>1414</v>
      </c>
      <c r="K205" s="654" t="s">
        <v>1414</v>
      </c>
      <c r="L205" s="654" t="s">
        <v>1414</v>
      </c>
      <c r="M205" s="654" t="s">
        <v>1414</v>
      </c>
      <c r="N205" s="654" t="s">
        <v>1414</v>
      </c>
      <c r="O205" s="654" t="s">
        <v>1414</v>
      </c>
      <c r="P205" s="654" t="s">
        <v>1414</v>
      </c>
      <c r="Q205" s="654" t="s">
        <v>1414</v>
      </c>
      <c r="R205" s="654" t="s">
        <v>1414</v>
      </c>
      <c r="S205" s="654" t="s">
        <v>1414</v>
      </c>
      <c r="T205" s="654">
        <v>3</v>
      </c>
      <c r="U205" s="654" t="s">
        <v>1498</v>
      </c>
      <c r="V205" s="654" t="s">
        <v>1414</v>
      </c>
      <c r="W205" s="655"/>
      <c r="X205" s="655"/>
      <c r="Y205" s="656"/>
      <c r="Z205" s="656"/>
      <c r="AA205" s="656"/>
      <c r="AB205" s="656"/>
      <c r="AC205" s="658"/>
      <c r="AD205" s="62"/>
      <c r="AE205" s="63"/>
      <c r="AF205" s="62"/>
      <c r="AG205" s="62"/>
    </row>
    <row r="206" spans="1:33" s="64" customFormat="1" ht="16.5" customHeight="1" x14ac:dyDescent="0.15">
      <c r="A206" s="650"/>
      <c r="B206" s="651">
        <v>157</v>
      </c>
      <c r="C206" s="652" t="s">
        <v>397</v>
      </c>
      <c r="D206" s="653" t="s">
        <v>1653</v>
      </c>
      <c r="E206" s="654" t="s">
        <v>1414</v>
      </c>
      <c r="F206" s="654" t="s">
        <v>1414</v>
      </c>
      <c r="G206" s="654" t="s">
        <v>1414</v>
      </c>
      <c r="H206" s="654" t="s">
        <v>1583</v>
      </c>
      <c r="I206" s="654" t="s">
        <v>1414</v>
      </c>
      <c r="J206" s="654" t="s">
        <v>1414</v>
      </c>
      <c r="K206" s="654" t="s">
        <v>1414</v>
      </c>
      <c r="L206" s="654" t="s">
        <v>1414</v>
      </c>
      <c r="M206" s="654" t="s">
        <v>1414</v>
      </c>
      <c r="N206" s="654" t="s">
        <v>1414</v>
      </c>
      <c r="O206" s="654" t="s">
        <v>1414</v>
      </c>
      <c r="P206" s="654" t="s">
        <v>1414</v>
      </c>
      <c r="Q206" s="654" t="s">
        <v>1414</v>
      </c>
      <c r="R206" s="654" t="s">
        <v>1414</v>
      </c>
      <c r="S206" s="654" t="s">
        <v>1414</v>
      </c>
      <c r="T206" s="654">
        <v>3</v>
      </c>
      <c r="U206" s="654" t="s">
        <v>1498</v>
      </c>
      <c r="V206" s="654" t="s">
        <v>1414</v>
      </c>
      <c r="W206" s="655"/>
      <c r="X206" s="655"/>
      <c r="Y206" s="656"/>
      <c r="Z206" s="656"/>
      <c r="AA206" s="656"/>
      <c r="AB206" s="656"/>
      <c r="AC206" s="658"/>
      <c r="AD206" s="62"/>
      <c r="AE206" s="63"/>
      <c r="AF206" s="62"/>
      <c r="AG206" s="62"/>
    </row>
    <row r="207" spans="1:33" s="64" customFormat="1" ht="16.5" customHeight="1" x14ac:dyDescent="0.15">
      <c r="A207" s="650"/>
      <c r="B207" s="651">
        <v>158</v>
      </c>
      <c r="C207" s="652" t="s">
        <v>405</v>
      </c>
      <c r="D207" s="653" t="s">
        <v>1654</v>
      </c>
      <c r="E207" s="654" t="s">
        <v>1414</v>
      </c>
      <c r="F207" s="654" t="s">
        <v>1414</v>
      </c>
      <c r="G207" s="654" t="s">
        <v>1414</v>
      </c>
      <c r="H207" s="654" t="s">
        <v>1583</v>
      </c>
      <c r="I207" s="654" t="s">
        <v>1414</v>
      </c>
      <c r="J207" s="654" t="s">
        <v>1414</v>
      </c>
      <c r="K207" s="654" t="s">
        <v>1414</v>
      </c>
      <c r="L207" s="654" t="s">
        <v>1414</v>
      </c>
      <c r="M207" s="654" t="s">
        <v>1414</v>
      </c>
      <c r="N207" s="654" t="s">
        <v>1414</v>
      </c>
      <c r="O207" s="654" t="s">
        <v>1414</v>
      </c>
      <c r="P207" s="654" t="s">
        <v>1414</v>
      </c>
      <c r="Q207" s="654" t="s">
        <v>1414</v>
      </c>
      <c r="R207" s="654" t="s">
        <v>1414</v>
      </c>
      <c r="S207" s="654" t="s">
        <v>1414</v>
      </c>
      <c r="T207" s="654">
        <v>3</v>
      </c>
      <c r="U207" s="654" t="s">
        <v>1498</v>
      </c>
      <c r="V207" s="654" t="s">
        <v>1414</v>
      </c>
      <c r="W207" s="655"/>
      <c r="X207" s="655"/>
      <c r="Y207" s="656"/>
      <c r="Z207" s="656"/>
      <c r="AA207" s="656"/>
      <c r="AB207" s="656"/>
      <c r="AC207" s="658"/>
      <c r="AD207" s="62"/>
      <c r="AE207" s="63"/>
      <c r="AF207" s="62"/>
      <c r="AG207" s="62"/>
    </row>
    <row r="208" spans="1:33" s="64" customFormat="1" ht="16.5" customHeight="1" x14ac:dyDescent="0.15">
      <c r="A208" s="650"/>
      <c r="B208" s="651">
        <v>154</v>
      </c>
      <c r="C208" s="652" t="s">
        <v>406</v>
      </c>
      <c r="D208" s="653" t="s">
        <v>1655</v>
      </c>
      <c r="E208" s="654" t="s">
        <v>1414</v>
      </c>
      <c r="F208" s="654" t="s">
        <v>1414</v>
      </c>
      <c r="G208" s="654" t="s">
        <v>1414</v>
      </c>
      <c r="H208" s="654" t="s">
        <v>1587</v>
      </c>
      <c r="I208" s="654" t="s">
        <v>1414</v>
      </c>
      <c r="J208" s="654" t="s">
        <v>1414</v>
      </c>
      <c r="K208" s="654" t="s">
        <v>1414</v>
      </c>
      <c r="L208" s="654" t="s">
        <v>1414</v>
      </c>
      <c r="M208" s="654" t="s">
        <v>1414</v>
      </c>
      <c r="N208" s="654" t="s">
        <v>1414</v>
      </c>
      <c r="O208" s="654" t="s">
        <v>1414</v>
      </c>
      <c r="P208" s="654" t="s">
        <v>1414</v>
      </c>
      <c r="Q208" s="654" t="s">
        <v>1414</v>
      </c>
      <c r="R208" s="654" t="s">
        <v>1414</v>
      </c>
      <c r="S208" s="654" t="s">
        <v>1414</v>
      </c>
      <c r="T208" s="654">
        <v>3</v>
      </c>
      <c r="U208" s="654" t="s">
        <v>1498</v>
      </c>
      <c r="V208" s="654" t="s">
        <v>1414</v>
      </c>
      <c r="W208" s="655"/>
      <c r="X208" s="655"/>
      <c r="Y208" s="656"/>
      <c r="Z208" s="656"/>
      <c r="AA208" s="656"/>
      <c r="AB208" s="656"/>
      <c r="AC208" s="658"/>
      <c r="AD208" s="62"/>
      <c r="AE208" s="63"/>
      <c r="AF208" s="62"/>
      <c r="AG208" s="62"/>
    </row>
    <row r="209" spans="1:35" s="64" customFormat="1" ht="16.5" customHeight="1" x14ac:dyDescent="0.15">
      <c r="A209" s="650"/>
      <c r="B209" s="651">
        <v>155</v>
      </c>
      <c r="C209" s="652" t="s">
        <v>406</v>
      </c>
      <c r="D209" s="653" t="s">
        <v>1656</v>
      </c>
      <c r="E209" s="654" t="s">
        <v>1414</v>
      </c>
      <c r="F209" s="654" t="s">
        <v>1414</v>
      </c>
      <c r="G209" s="654" t="s">
        <v>1414</v>
      </c>
      <c r="H209" s="654" t="s">
        <v>1608</v>
      </c>
      <c r="I209" s="654" t="s">
        <v>1414</v>
      </c>
      <c r="J209" s="654" t="s">
        <v>1414</v>
      </c>
      <c r="K209" s="654" t="s">
        <v>1414</v>
      </c>
      <c r="L209" s="654" t="s">
        <v>1414</v>
      </c>
      <c r="M209" s="654" t="s">
        <v>1414</v>
      </c>
      <c r="N209" s="654" t="s">
        <v>1414</v>
      </c>
      <c r="O209" s="654" t="s">
        <v>1414</v>
      </c>
      <c r="P209" s="654" t="s">
        <v>1414</v>
      </c>
      <c r="Q209" s="654" t="s">
        <v>1414</v>
      </c>
      <c r="R209" s="654" t="s">
        <v>1414</v>
      </c>
      <c r="S209" s="654" t="s">
        <v>1414</v>
      </c>
      <c r="T209" s="654">
        <v>3</v>
      </c>
      <c r="U209" s="654" t="s">
        <v>1498</v>
      </c>
      <c r="V209" s="654" t="s">
        <v>1414</v>
      </c>
      <c r="W209" s="655"/>
      <c r="X209" s="655"/>
      <c r="Y209" s="656"/>
      <c r="Z209" s="656"/>
      <c r="AA209" s="656"/>
      <c r="AB209" s="656"/>
      <c r="AC209" s="658"/>
      <c r="AD209" s="62"/>
      <c r="AE209" s="63"/>
      <c r="AF209" s="62"/>
      <c r="AG209" s="62"/>
    </row>
    <row r="210" spans="1:35" s="64" customFormat="1" ht="16.5" customHeight="1" x14ac:dyDescent="0.15">
      <c r="A210" s="650"/>
      <c r="B210" s="651">
        <v>168</v>
      </c>
      <c r="C210" s="652" t="s">
        <v>402</v>
      </c>
      <c r="D210" s="653" t="s">
        <v>1657</v>
      </c>
      <c r="E210" s="654" t="s">
        <v>1414</v>
      </c>
      <c r="F210" s="654" t="s">
        <v>1414</v>
      </c>
      <c r="G210" s="654" t="s">
        <v>1414</v>
      </c>
      <c r="H210" s="654" t="s">
        <v>1589</v>
      </c>
      <c r="I210" s="654" t="s">
        <v>1414</v>
      </c>
      <c r="J210" s="654" t="s">
        <v>1414</v>
      </c>
      <c r="K210" s="654" t="s">
        <v>1414</v>
      </c>
      <c r="L210" s="654" t="s">
        <v>1414</v>
      </c>
      <c r="M210" s="654" t="s">
        <v>1414</v>
      </c>
      <c r="N210" s="654" t="s">
        <v>1414</v>
      </c>
      <c r="O210" s="654" t="s">
        <v>1414</v>
      </c>
      <c r="P210" s="654" t="s">
        <v>1414</v>
      </c>
      <c r="Q210" s="654" t="s">
        <v>1414</v>
      </c>
      <c r="R210" s="654" t="s">
        <v>1414</v>
      </c>
      <c r="S210" s="654" t="s">
        <v>1414</v>
      </c>
      <c r="T210" s="654">
        <v>3</v>
      </c>
      <c r="U210" s="654" t="s">
        <v>1498</v>
      </c>
      <c r="V210" s="654" t="s">
        <v>1414</v>
      </c>
      <c r="W210" s="655"/>
      <c r="X210" s="655"/>
      <c r="Y210" s="656"/>
      <c r="Z210" s="656"/>
      <c r="AA210" s="656"/>
      <c r="AB210" s="656"/>
      <c r="AC210" s="658"/>
      <c r="AD210" s="62"/>
      <c r="AE210" s="63"/>
      <c r="AF210" s="62"/>
      <c r="AG210" s="62"/>
    </row>
    <row r="211" spans="1:35" s="64" customFormat="1" ht="16.5" customHeight="1" x14ac:dyDescent="0.15">
      <c r="A211" s="650"/>
      <c r="B211" s="651">
        <v>169</v>
      </c>
      <c r="C211" s="652" t="s">
        <v>407</v>
      </c>
      <c r="D211" s="653" t="s">
        <v>1658</v>
      </c>
      <c r="E211" s="654" t="s">
        <v>1414</v>
      </c>
      <c r="F211" s="654" t="s">
        <v>1414</v>
      </c>
      <c r="G211" s="654" t="s">
        <v>1414</v>
      </c>
      <c r="H211" s="654" t="s">
        <v>1589</v>
      </c>
      <c r="I211" s="654" t="s">
        <v>1414</v>
      </c>
      <c r="J211" s="654" t="s">
        <v>1414</v>
      </c>
      <c r="K211" s="654" t="s">
        <v>1414</v>
      </c>
      <c r="L211" s="654" t="s">
        <v>1414</v>
      </c>
      <c r="M211" s="654" t="s">
        <v>1414</v>
      </c>
      <c r="N211" s="654" t="s">
        <v>1414</v>
      </c>
      <c r="O211" s="654" t="s">
        <v>1414</v>
      </c>
      <c r="P211" s="654" t="s">
        <v>1414</v>
      </c>
      <c r="Q211" s="654" t="s">
        <v>1414</v>
      </c>
      <c r="R211" s="654" t="s">
        <v>1414</v>
      </c>
      <c r="S211" s="654" t="s">
        <v>1414</v>
      </c>
      <c r="T211" s="654">
        <v>3</v>
      </c>
      <c r="U211" s="654" t="s">
        <v>1498</v>
      </c>
      <c r="V211" s="654" t="s">
        <v>1414</v>
      </c>
      <c r="W211" s="655"/>
      <c r="X211" s="655"/>
      <c r="Y211" s="656"/>
      <c r="Z211" s="656"/>
      <c r="AA211" s="656"/>
      <c r="AB211" s="656"/>
      <c r="AC211" s="658"/>
      <c r="AD211" s="62"/>
      <c r="AE211" s="63"/>
      <c r="AF211" s="62"/>
      <c r="AG211" s="62"/>
    </row>
    <row r="212" spans="1:35" s="64" customFormat="1" ht="16.5" customHeight="1" x14ac:dyDescent="0.15">
      <c r="A212" s="650">
        <v>1</v>
      </c>
      <c r="B212" s="651">
        <v>170</v>
      </c>
      <c r="C212" s="652" t="s">
        <v>351</v>
      </c>
      <c r="D212" s="653" t="s">
        <v>1659</v>
      </c>
      <c r="E212" s="654" t="s">
        <v>1428</v>
      </c>
      <c r="F212" s="654" t="s">
        <v>1428</v>
      </c>
      <c r="G212" s="654" t="s">
        <v>1428</v>
      </c>
      <c r="H212" s="654" t="s">
        <v>1428</v>
      </c>
      <c r="I212" s="654" t="s">
        <v>1428</v>
      </c>
      <c r="J212" s="654" t="s">
        <v>1428</v>
      </c>
      <c r="K212" s="654" t="s">
        <v>1428</v>
      </c>
      <c r="L212" s="654" t="s">
        <v>1428</v>
      </c>
      <c r="M212" s="654" t="s">
        <v>1428</v>
      </c>
      <c r="N212" s="654" t="s">
        <v>1428</v>
      </c>
      <c r="O212" s="654" t="s">
        <v>1428</v>
      </c>
      <c r="P212" s="654" t="s">
        <v>1428</v>
      </c>
      <c r="Q212" s="654" t="s">
        <v>1428</v>
      </c>
      <c r="R212" s="654" t="s">
        <v>1428</v>
      </c>
      <c r="S212" s="654" t="s">
        <v>1428</v>
      </c>
      <c r="T212" s="654" t="s">
        <v>1428</v>
      </c>
      <c r="U212" s="654" t="s">
        <v>1428</v>
      </c>
      <c r="V212" s="654" t="s">
        <v>1428</v>
      </c>
      <c r="W212" s="655"/>
      <c r="X212" s="655"/>
      <c r="Y212" s="656"/>
      <c r="Z212" s="656"/>
      <c r="AA212" s="656"/>
      <c r="AB212" s="656"/>
      <c r="AC212" s="658"/>
      <c r="AD212" s="62"/>
      <c r="AE212" s="63"/>
      <c r="AF212" s="62"/>
      <c r="AG212" s="62"/>
    </row>
    <row r="213" spans="1:35" s="64" customFormat="1" ht="16.5" customHeight="1" x14ac:dyDescent="0.15">
      <c r="A213" s="650">
        <v>1</v>
      </c>
      <c r="B213" s="651">
        <v>171</v>
      </c>
      <c r="C213" s="652" t="s">
        <v>351</v>
      </c>
      <c r="D213" s="653" t="s">
        <v>1660</v>
      </c>
      <c r="E213" s="654" t="s">
        <v>1428</v>
      </c>
      <c r="F213" s="654" t="s">
        <v>1428</v>
      </c>
      <c r="G213" s="654" t="s">
        <v>1428</v>
      </c>
      <c r="H213" s="654" t="s">
        <v>1428</v>
      </c>
      <c r="I213" s="654" t="s">
        <v>1428</v>
      </c>
      <c r="J213" s="654" t="s">
        <v>1428</v>
      </c>
      <c r="K213" s="654" t="s">
        <v>1428</v>
      </c>
      <c r="L213" s="654" t="s">
        <v>1428</v>
      </c>
      <c r="M213" s="654" t="s">
        <v>1428</v>
      </c>
      <c r="N213" s="654" t="s">
        <v>1428</v>
      </c>
      <c r="O213" s="654" t="s">
        <v>1428</v>
      </c>
      <c r="P213" s="654" t="s">
        <v>1428</v>
      </c>
      <c r="Q213" s="654" t="s">
        <v>1428</v>
      </c>
      <c r="R213" s="654" t="s">
        <v>1428</v>
      </c>
      <c r="S213" s="654" t="s">
        <v>1428</v>
      </c>
      <c r="T213" s="654" t="s">
        <v>1428</v>
      </c>
      <c r="U213" s="654" t="s">
        <v>1428</v>
      </c>
      <c r="V213" s="654" t="s">
        <v>1428</v>
      </c>
      <c r="W213" s="655"/>
      <c r="X213" s="655"/>
      <c r="Y213" s="656"/>
      <c r="Z213" s="656"/>
      <c r="AA213" s="656"/>
      <c r="AB213" s="656"/>
      <c r="AC213" s="658"/>
      <c r="AD213" s="62"/>
      <c r="AE213" s="63"/>
      <c r="AF213" s="62"/>
      <c r="AG213" s="62"/>
    </row>
    <row r="214" spans="1:35" s="64" customFormat="1" ht="16.5" customHeight="1" x14ac:dyDescent="0.15">
      <c r="A214" s="650">
        <v>1</v>
      </c>
      <c r="B214" s="651">
        <v>172</v>
      </c>
      <c r="C214" s="652" t="s">
        <v>351</v>
      </c>
      <c r="D214" s="653" t="s">
        <v>1661</v>
      </c>
      <c r="E214" s="654" t="s">
        <v>1428</v>
      </c>
      <c r="F214" s="654" t="s">
        <v>1428</v>
      </c>
      <c r="G214" s="654" t="s">
        <v>1428</v>
      </c>
      <c r="H214" s="654" t="s">
        <v>1428</v>
      </c>
      <c r="I214" s="654" t="s">
        <v>1428</v>
      </c>
      <c r="J214" s="654" t="s">
        <v>1428</v>
      </c>
      <c r="K214" s="654" t="s">
        <v>1428</v>
      </c>
      <c r="L214" s="654" t="s">
        <v>1428</v>
      </c>
      <c r="M214" s="654" t="s">
        <v>1428</v>
      </c>
      <c r="N214" s="654" t="s">
        <v>1428</v>
      </c>
      <c r="O214" s="654" t="s">
        <v>1428</v>
      </c>
      <c r="P214" s="654" t="s">
        <v>1428</v>
      </c>
      <c r="Q214" s="654" t="s">
        <v>1428</v>
      </c>
      <c r="R214" s="654" t="s">
        <v>1428</v>
      </c>
      <c r="S214" s="654" t="s">
        <v>1428</v>
      </c>
      <c r="T214" s="654" t="s">
        <v>1428</v>
      </c>
      <c r="U214" s="654" t="s">
        <v>1428</v>
      </c>
      <c r="V214" s="654" t="s">
        <v>1428</v>
      </c>
      <c r="W214" s="655"/>
      <c r="X214" s="655"/>
      <c r="Y214" s="656"/>
      <c r="Z214" s="656"/>
      <c r="AA214" s="656"/>
      <c r="AB214" s="656"/>
      <c r="AC214" s="658"/>
      <c r="AD214" s="62"/>
      <c r="AE214" s="63"/>
      <c r="AF214" s="62"/>
      <c r="AG214" s="62"/>
    </row>
    <row r="215" spans="1:35" s="64" customFormat="1" ht="16.5" customHeight="1" x14ac:dyDescent="0.15">
      <c r="A215" s="650">
        <v>1</v>
      </c>
      <c r="B215" s="651">
        <v>173</v>
      </c>
      <c r="C215" s="652" t="s">
        <v>351</v>
      </c>
      <c r="D215" s="653" t="s">
        <v>1662</v>
      </c>
      <c r="E215" s="654" t="s">
        <v>1428</v>
      </c>
      <c r="F215" s="654" t="s">
        <v>1428</v>
      </c>
      <c r="G215" s="654" t="s">
        <v>1428</v>
      </c>
      <c r="H215" s="654" t="s">
        <v>1428</v>
      </c>
      <c r="I215" s="654" t="s">
        <v>1428</v>
      </c>
      <c r="J215" s="654" t="s">
        <v>1428</v>
      </c>
      <c r="K215" s="654" t="s">
        <v>1428</v>
      </c>
      <c r="L215" s="654" t="s">
        <v>1428</v>
      </c>
      <c r="M215" s="654" t="s">
        <v>1428</v>
      </c>
      <c r="N215" s="654" t="s">
        <v>1428</v>
      </c>
      <c r="O215" s="654" t="s">
        <v>1428</v>
      </c>
      <c r="P215" s="654" t="s">
        <v>1428</v>
      </c>
      <c r="Q215" s="654" t="s">
        <v>1428</v>
      </c>
      <c r="R215" s="654" t="s">
        <v>1428</v>
      </c>
      <c r="S215" s="654" t="s">
        <v>1428</v>
      </c>
      <c r="T215" s="654" t="s">
        <v>1428</v>
      </c>
      <c r="U215" s="654" t="s">
        <v>1428</v>
      </c>
      <c r="V215" s="654" t="s">
        <v>1428</v>
      </c>
      <c r="W215" s="655"/>
      <c r="X215" s="655"/>
      <c r="Y215" s="656"/>
      <c r="Z215" s="656"/>
      <c r="AA215" s="656"/>
      <c r="AB215" s="656"/>
      <c r="AC215" s="658"/>
      <c r="AD215" s="62"/>
      <c r="AE215" s="63"/>
      <c r="AF215" s="62"/>
      <c r="AG215" s="62"/>
    </row>
    <row r="216" spans="1:35" s="64" customFormat="1" ht="16.5" customHeight="1" x14ac:dyDescent="0.15">
      <c r="A216" s="650">
        <v>1</v>
      </c>
      <c r="B216" s="651">
        <v>174</v>
      </c>
      <c r="C216" s="652" t="s">
        <v>351</v>
      </c>
      <c r="D216" s="653" t="s">
        <v>1663</v>
      </c>
      <c r="E216" s="654" t="s">
        <v>1428</v>
      </c>
      <c r="F216" s="654" t="s">
        <v>1428</v>
      </c>
      <c r="G216" s="654" t="s">
        <v>1428</v>
      </c>
      <c r="H216" s="654" t="s">
        <v>1428</v>
      </c>
      <c r="I216" s="654" t="s">
        <v>1428</v>
      </c>
      <c r="J216" s="654" t="s">
        <v>1428</v>
      </c>
      <c r="K216" s="654" t="s">
        <v>1428</v>
      </c>
      <c r="L216" s="654" t="s">
        <v>1428</v>
      </c>
      <c r="M216" s="654" t="s">
        <v>1428</v>
      </c>
      <c r="N216" s="654" t="s">
        <v>1428</v>
      </c>
      <c r="O216" s="654" t="s">
        <v>1428</v>
      </c>
      <c r="P216" s="654" t="s">
        <v>1428</v>
      </c>
      <c r="Q216" s="654" t="s">
        <v>1428</v>
      </c>
      <c r="R216" s="654" t="s">
        <v>1428</v>
      </c>
      <c r="S216" s="654" t="s">
        <v>1428</v>
      </c>
      <c r="T216" s="654" t="s">
        <v>1428</v>
      </c>
      <c r="U216" s="654" t="s">
        <v>1428</v>
      </c>
      <c r="V216" s="654" t="s">
        <v>1428</v>
      </c>
      <c r="W216" s="655"/>
      <c r="X216" s="655"/>
      <c r="Y216" s="656"/>
      <c r="Z216" s="656"/>
      <c r="AA216" s="656"/>
      <c r="AB216" s="656"/>
      <c r="AC216" s="658"/>
      <c r="AD216" s="62"/>
      <c r="AE216" s="63"/>
      <c r="AF216" s="62"/>
      <c r="AG216" s="62"/>
    </row>
    <row r="217" spans="1:35" s="64" customFormat="1" ht="16.5" customHeight="1" x14ac:dyDescent="0.15">
      <c r="A217" s="650">
        <v>1</v>
      </c>
      <c r="B217" s="651">
        <v>175</v>
      </c>
      <c r="C217" s="652" t="s">
        <v>351</v>
      </c>
      <c r="D217" s="653" t="s">
        <v>1664</v>
      </c>
      <c r="E217" s="654" t="s">
        <v>1428</v>
      </c>
      <c r="F217" s="654" t="s">
        <v>1428</v>
      </c>
      <c r="G217" s="654" t="s">
        <v>1428</v>
      </c>
      <c r="H217" s="654" t="s">
        <v>1428</v>
      </c>
      <c r="I217" s="654" t="s">
        <v>1428</v>
      </c>
      <c r="J217" s="654" t="s">
        <v>1428</v>
      </c>
      <c r="K217" s="654" t="s">
        <v>1428</v>
      </c>
      <c r="L217" s="654" t="s">
        <v>1428</v>
      </c>
      <c r="M217" s="654" t="s">
        <v>1428</v>
      </c>
      <c r="N217" s="654" t="s">
        <v>1428</v>
      </c>
      <c r="O217" s="654" t="s">
        <v>1428</v>
      </c>
      <c r="P217" s="654" t="s">
        <v>1428</v>
      </c>
      <c r="Q217" s="654" t="s">
        <v>1428</v>
      </c>
      <c r="R217" s="654" t="s">
        <v>1428</v>
      </c>
      <c r="S217" s="654" t="s">
        <v>1428</v>
      </c>
      <c r="T217" s="654" t="s">
        <v>1428</v>
      </c>
      <c r="U217" s="654" t="s">
        <v>1428</v>
      </c>
      <c r="V217" s="654" t="s">
        <v>1428</v>
      </c>
      <c r="W217" s="655"/>
      <c r="X217" s="655"/>
      <c r="Y217" s="656"/>
      <c r="Z217" s="656"/>
      <c r="AA217" s="656"/>
      <c r="AB217" s="656"/>
      <c r="AC217" s="658"/>
      <c r="AD217" s="62"/>
      <c r="AE217" s="63"/>
      <c r="AF217" s="62"/>
      <c r="AG217" s="62"/>
    </row>
    <row r="218" spans="1:35" s="64" customFormat="1" ht="16.5" customHeight="1" x14ac:dyDescent="0.15">
      <c r="A218" s="650">
        <v>1</v>
      </c>
      <c r="B218" s="651">
        <v>176</v>
      </c>
      <c r="C218" s="652" t="s">
        <v>351</v>
      </c>
      <c r="D218" s="653" t="s">
        <v>1665</v>
      </c>
      <c r="E218" s="654" t="s">
        <v>1428</v>
      </c>
      <c r="F218" s="654" t="s">
        <v>1428</v>
      </c>
      <c r="G218" s="654" t="s">
        <v>1428</v>
      </c>
      <c r="H218" s="654" t="s">
        <v>1428</v>
      </c>
      <c r="I218" s="654" t="s">
        <v>1428</v>
      </c>
      <c r="J218" s="654" t="s">
        <v>1428</v>
      </c>
      <c r="K218" s="654" t="s">
        <v>1428</v>
      </c>
      <c r="L218" s="654" t="s">
        <v>1428</v>
      </c>
      <c r="M218" s="654" t="s">
        <v>1428</v>
      </c>
      <c r="N218" s="654" t="s">
        <v>1428</v>
      </c>
      <c r="O218" s="654" t="s">
        <v>1428</v>
      </c>
      <c r="P218" s="654" t="s">
        <v>1428</v>
      </c>
      <c r="Q218" s="654" t="s">
        <v>1428</v>
      </c>
      <c r="R218" s="654" t="s">
        <v>1428</v>
      </c>
      <c r="S218" s="654" t="s">
        <v>1428</v>
      </c>
      <c r="T218" s="654" t="s">
        <v>1428</v>
      </c>
      <c r="U218" s="654" t="s">
        <v>1428</v>
      </c>
      <c r="V218" s="654" t="s">
        <v>1428</v>
      </c>
      <c r="W218" s="655"/>
      <c r="X218" s="655"/>
      <c r="Y218" s="656"/>
      <c r="Z218" s="656"/>
      <c r="AA218" s="656"/>
      <c r="AB218" s="656"/>
      <c r="AC218" s="658"/>
      <c r="AD218" s="62"/>
      <c r="AE218" s="63"/>
      <c r="AF218" s="62"/>
      <c r="AG218" s="62"/>
    </row>
    <row r="219" spans="1:35" s="65" customFormat="1" ht="16.5" customHeight="1" x14ac:dyDescent="0.15">
      <c r="A219" s="650">
        <v>1</v>
      </c>
      <c r="B219" s="651">
        <v>177</v>
      </c>
      <c r="C219" s="652" t="s">
        <v>351</v>
      </c>
      <c r="D219" s="653" t="s">
        <v>1666</v>
      </c>
      <c r="E219" s="654" t="s">
        <v>1428</v>
      </c>
      <c r="F219" s="654" t="s">
        <v>1428</v>
      </c>
      <c r="G219" s="654" t="s">
        <v>1428</v>
      </c>
      <c r="H219" s="654" t="s">
        <v>1428</v>
      </c>
      <c r="I219" s="654" t="s">
        <v>1428</v>
      </c>
      <c r="J219" s="654" t="s">
        <v>1428</v>
      </c>
      <c r="K219" s="654" t="s">
        <v>1428</v>
      </c>
      <c r="L219" s="654" t="s">
        <v>1428</v>
      </c>
      <c r="M219" s="654" t="s">
        <v>1428</v>
      </c>
      <c r="N219" s="654" t="s">
        <v>1428</v>
      </c>
      <c r="O219" s="654" t="s">
        <v>1428</v>
      </c>
      <c r="P219" s="654" t="s">
        <v>1428</v>
      </c>
      <c r="Q219" s="654" t="s">
        <v>1428</v>
      </c>
      <c r="R219" s="654" t="s">
        <v>1428</v>
      </c>
      <c r="S219" s="654" t="s">
        <v>1428</v>
      </c>
      <c r="T219" s="654" t="s">
        <v>1428</v>
      </c>
      <c r="U219" s="654" t="s">
        <v>1428</v>
      </c>
      <c r="V219" s="654" t="s">
        <v>1428</v>
      </c>
      <c r="W219" s="655"/>
      <c r="X219" s="655"/>
      <c r="Y219" s="656"/>
      <c r="Z219" s="656"/>
      <c r="AA219" s="656"/>
      <c r="AB219" s="656"/>
      <c r="AC219" s="658"/>
      <c r="AD219" s="62"/>
      <c r="AE219" s="63"/>
      <c r="AF219" s="62"/>
      <c r="AG219" s="62"/>
      <c r="AH219" s="64"/>
      <c r="AI219" s="64"/>
    </row>
    <row r="220" spans="1:35" s="65" customFormat="1" ht="16.5" customHeight="1" x14ac:dyDescent="0.15">
      <c r="A220" s="650">
        <v>1</v>
      </c>
      <c r="B220" s="651">
        <v>178</v>
      </c>
      <c r="C220" s="652" t="s">
        <v>351</v>
      </c>
      <c r="D220" s="653" t="s">
        <v>1667</v>
      </c>
      <c r="E220" s="654" t="s">
        <v>1428</v>
      </c>
      <c r="F220" s="654" t="s">
        <v>1428</v>
      </c>
      <c r="G220" s="654" t="s">
        <v>1428</v>
      </c>
      <c r="H220" s="654" t="s">
        <v>1428</v>
      </c>
      <c r="I220" s="654" t="s">
        <v>1428</v>
      </c>
      <c r="J220" s="654" t="s">
        <v>1428</v>
      </c>
      <c r="K220" s="654" t="s">
        <v>1428</v>
      </c>
      <c r="L220" s="654" t="s">
        <v>1428</v>
      </c>
      <c r="M220" s="654" t="s">
        <v>1428</v>
      </c>
      <c r="N220" s="654" t="s">
        <v>1428</v>
      </c>
      <c r="O220" s="654" t="s">
        <v>1428</v>
      </c>
      <c r="P220" s="654" t="s">
        <v>1428</v>
      </c>
      <c r="Q220" s="654" t="s">
        <v>1428</v>
      </c>
      <c r="R220" s="654" t="s">
        <v>1428</v>
      </c>
      <c r="S220" s="654" t="s">
        <v>1428</v>
      </c>
      <c r="T220" s="654" t="s">
        <v>1428</v>
      </c>
      <c r="U220" s="654" t="s">
        <v>1428</v>
      </c>
      <c r="V220" s="654" t="s">
        <v>1428</v>
      </c>
      <c r="W220" s="655"/>
      <c r="X220" s="655"/>
      <c r="Y220" s="656"/>
      <c r="Z220" s="656"/>
      <c r="AA220" s="656"/>
      <c r="AB220" s="656"/>
      <c r="AC220" s="658"/>
      <c r="AD220" s="62"/>
      <c r="AE220" s="63"/>
      <c r="AF220" s="62"/>
      <c r="AG220" s="62"/>
      <c r="AH220" s="64"/>
      <c r="AI220" s="64"/>
    </row>
    <row r="221" spans="1:35" s="65" customFormat="1" ht="16.5" customHeight="1" x14ac:dyDescent="0.15">
      <c r="A221" s="650">
        <v>1</v>
      </c>
      <c r="B221" s="651">
        <v>179</v>
      </c>
      <c r="C221" s="652" t="s">
        <v>351</v>
      </c>
      <c r="D221" s="653" t="s">
        <v>1668</v>
      </c>
      <c r="E221" s="654" t="s">
        <v>1428</v>
      </c>
      <c r="F221" s="654" t="s">
        <v>1428</v>
      </c>
      <c r="G221" s="654" t="s">
        <v>1428</v>
      </c>
      <c r="H221" s="654" t="s">
        <v>1428</v>
      </c>
      <c r="I221" s="654" t="s">
        <v>1428</v>
      </c>
      <c r="J221" s="654" t="s">
        <v>1428</v>
      </c>
      <c r="K221" s="654" t="s">
        <v>1428</v>
      </c>
      <c r="L221" s="654" t="s">
        <v>1428</v>
      </c>
      <c r="M221" s="654" t="s">
        <v>1428</v>
      </c>
      <c r="N221" s="654" t="s">
        <v>1428</v>
      </c>
      <c r="O221" s="654" t="s">
        <v>1428</v>
      </c>
      <c r="P221" s="654" t="s">
        <v>1428</v>
      </c>
      <c r="Q221" s="654" t="s">
        <v>1428</v>
      </c>
      <c r="R221" s="654" t="s">
        <v>1428</v>
      </c>
      <c r="S221" s="654" t="s">
        <v>1428</v>
      </c>
      <c r="T221" s="654" t="s">
        <v>1428</v>
      </c>
      <c r="U221" s="654" t="s">
        <v>1428</v>
      </c>
      <c r="V221" s="654" t="s">
        <v>1428</v>
      </c>
      <c r="W221" s="655"/>
      <c r="X221" s="655"/>
      <c r="Y221" s="656"/>
      <c r="Z221" s="656"/>
      <c r="AA221" s="656"/>
      <c r="AB221" s="656"/>
      <c r="AC221" s="658"/>
      <c r="AD221" s="62"/>
      <c r="AE221" s="63"/>
      <c r="AF221" s="62"/>
      <c r="AG221" s="62"/>
      <c r="AH221" s="64"/>
      <c r="AI221" s="64"/>
    </row>
    <row r="222" spans="1:35" s="65" customFormat="1" ht="16.5" customHeight="1" x14ac:dyDescent="0.15">
      <c r="A222" s="650">
        <v>1</v>
      </c>
      <c r="B222" s="651">
        <v>180</v>
      </c>
      <c r="C222" s="652" t="s">
        <v>351</v>
      </c>
      <c r="D222" s="653" t="s">
        <v>1669</v>
      </c>
      <c r="E222" s="654" t="s">
        <v>1428</v>
      </c>
      <c r="F222" s="654" t="s">
        <v>1428</v>
      </c>
      <c r="G222" s="654" t="s">
        <v>1428</v>
      </c>
      <c r="H222" s="654" t="s">
        <v>1428</v>
      </c>
      <c r="I222" s="654" t="s">
        <v>1428</v>
      </c>
      <c r="J222" s="654" t="s">
        <v>1428</v>
      </c>
      <c r="K222" s="654" t="s">
        <v>1428</v>
      </c>
      <c r="L222" s="654" t="s">
        <v>1428</v>
      </c>
      <c r="M222" s="654" t="s">
        <v>1428</v>
      </c>
      <c r="N222" s="654" t="s">
        <v>1428</v>
      </c>
      <c r="O222" s="654" t="s">
        <v>1428</v>
      </c>
      <c r="P222" s="654" t="s">
        <v>1428</v>
      </c>
      <c r="Q222" s="654" t="s">
        <v>1428</v>
      </c>
      <c r="R222" s="654" t="s">
        <v>1428</v>
      </c>
      <c r="S222" s="654" t="s">
        <v>1428</v>
      </c>
      <c r="T222" s="654" t="s">
        <v>1428</v>
      </c>
      <c r="U222" s="654" t="s">
        <v>1428</v>
      </c>
      <c r="V222" s="654" t="s">
        <v>1428</v>
      </c>
      <c r="W222" s="655"/>
      <c r="X222" s="655"/>
      <c r="Y222" s="656"/>
      <c r="Z222" s="656"/>
      <c r="AA222" s="656"/>
      <c r="AB222" s="656"/>
      <c r="AC222" s="658"/>
      <c r="AD222" s="62"/>
      <c r="AE222" s="63"/>
      <c r="AF222" s="62"/>
      <c r="AG222" s="62"/>
      <c r="AH222" s="64"/>
      <c r="AI222" s="64"/>
    </row>
    <row r="223" spans="1:35" s="64" customFormat="1" ht="16.5" customHeight="1" x14ac:dyDescent="0.15">
      <c r="A223" s="650">
        <v>1</v>
      </c>
      <c r="B223" s="651">
        <v>181</v>
      </c>
      <c r="C223" s="652" t="s">
        <v>351</v>
      </c>
      <c r="D223" s="653" t="s">
        <v>1670</v>
      </c>
      <c r="E223" s="654" t="s">
        <v>1428</v>
      </c>
      <c r="F223" s="654" t="s">
        <v>1428</v>
      </c>
      <c r="G223" s="654" t="s">
        <v>1428</v>
      </c>
      <c r="H223" s="654" t="s">
        <v>1428</v>
      </c>
      <c r="I223" s="654" t="s">
        <v>1428</v>
      </c>
      <c r="J223" s="654" t="s">
        <v>1428</v>
      </c>
      <c r="K223" s="654" t="s">
        <v>1428</v>
      </c>
      <c r="L223" s="654" t="s">
        <v>1428</v>
      </c>
      <c r="M223" s="654" t="s">
        <v>1428</v>
      </c>
      <c r="N223" s="654" t="s">
        <v>1428</v>
      </c>
      <c r="O223" s="654" t="s">
        <v>1428</v>
      </c>
      <c r="P223" s="654" t="s">
        <v>1428</v>
      </c>
      <c r="Q223" s="654" t="s">
        <v>1428</v>
      </c>
      <c r="R223" s="654" t="s">
        <v>1428</v>
      </c>
      <c r="S223" s="654" t="s">
        <v>1428</v>
      </c>
      <c r="T223" s="654" t="s">
        <v>1428</v>
      </c>
      <c r="U223" s="654" t="s">
        <v>1428</v>
      </c>
      <c r="V223" s="654" t="s">
        <v>1428</v>
      </c>
      <c r="W223" s="655"/>
      <c r="X223" s="655"/>
      <c r="Y223" s="656"/>
      <c r="Z223" s="656"/>
      <c r="AA223" s="656"/>
      <c r="AB223" s="656"/>
      <c r="AC223" s="658"/>
      <c r="AD223" s="62"/>
      <c r="AE223" s="63"/>
      <c r="AF223" s="62"/>
      <c r="AG223" s="62"/>
    </row>
    <row r="224" spans="1:35" s="64" customFormat="1" ht="16.5" customHeight="1" x14ac:dyDescent="0.15">
      <c r="A224" s="650"/>
      <c r="B224" s="651">
        <v>266</v>
      </c>
      <c r="C224" s="652" t="s">
        <v>435</v>
      </c>
      <c r="D224" s="653" t="s">
        <v>1671</v>
      </c>
      <c r="E224" s="654" t="s">
        <v>1414</v>
      </c>
      <c r="F224" s="654" t="s">
        <v>1414</v>
      </c>
      <c r="G224" s="654" t="s">
        <v>1414</v>
      </c>
      <c r="H224" s="654" t="s">
        <v>1414</v>
      </c>
      <c r="I224" s="654" t="s">
        <v>1414</v>
      </c>
      <c r="J224" s="654" t="s">
        <v>1414</v>
      </c>
      <c r="K224" s="654" t="s">
        <v>1414</v>
      </c>
      <c r="L224" s="654" t="s">
        <v>1414</v>
      </c>
      <c r="M224" s="654" t="s">
        <v>1414</v>
      </c>
      <c r="N224" s="654" t="s">
        <v>1414</v>
      </c>
      <c r="O224" s="654" t="s">
        <v>1414</v>
      </c>
      <c r="P224" s="654" t="s">
        <v>1414</v>
      </c>
      <c r="Q224" s="654" t="s">
        <v>1414</v>
      </c>
      <c r="R224" s="654" t="s">
        <v>1414</v>
      </c>
      <c r="S224" s="654" t="s">
        <v>1414</v>
      </c>
      <c r="T224" s="654" t="s">
        <v>1414</v>
      </c>
      <c r="U224" s="654" t="s">
        <v>1414</v>
      </c>
      <c r="V224" s="654" t="s">
        <v>1414</v>
      </c>
      <c r="W224" s="655" t="s">
        <v>1414</v>
      </c>
      <c r="X224" s="655"/>
      <c r="Y224" s="656"/>
      <c r="Z224" s="656"/>
      <c r="AA224" s="656"/>
      <c r="AB224" s="656"/>
      <c r="AC224" s="658"/>
      <c r="AD224" s="62"/>
      <c r="AE224" s="63"/>
      <c r="AF224" s="62"/>
      <c r="AG224" s="62"/>
    </row>
    <row r="225" spans="1:35" s="64" customFormat="1" ht="16.5" customHeight="1" x14ac:dyDescent="0.15">
      <c r="A225" s="650"/>
      <c r="B225" s="651">
        <v>267</v>
      </c>
      <c r="C225" s="652" t="s">
        <v>436</v>
      </c>
      <c r="D225" s="653" t="s">
        <v>1672</v>
      </c>
      <c r="E225" s="654" t="s">
        <v>1414</v>
      </c>
      <c r="F225" s="654" t="s">
        <v>1414</v>
      </c>
      <c r="G225" s="654" t="s">
        <v>1414</v>
      </c>
      <c r="H225" s="654" t="s">
        <v>1414</v>
      </c>
      <c r="I225" s="654" t="s">
        <v>1414</v>
      </c>
      <c r="J225" s="654" t="s">
        <v>1414</v>
      </c>
      <c r="K225" s="654" t="s">
        <v>1414</v>
      </c>
      <c r="L225" s="654" t="s">
        <v>1414</v>
      </c>
      <c r="M225" s="654" t="s">
        <v>1414</v>
      </c>
      <c r="N225" s="654" t="s">
        <v>1414</v>
      </c>
      <c r="O225" s="654" t="s">
        <v>1414</v>
      </c>
      <c r="P225" s="654" t="s">
        <v>1414</v>
      </c>
      <c r="Q225" s="654" t="s">
        <v>1414</v>
      </c>
      <c r="R225" s="654" t="s">
        <v>1414</v>
      </c>
      <c r="S225" s="654" t="s">
        <v>1414</v>
      </c>
      <c r="T225" s="654" t="s">
        <v>1414</v>
      </c>
      <c r="U225" s="654" t="s">
        <v>1414</v>
      </c>
      <c r="V225" s="654" t="s">
        <v>1414</v>
      </c>
      <c r="W225" s="655" t="s">
        <v>1673</v>
      </c>
      <c r="X225" s="655"/>
      <c r="Y225" s="656"/>
      <c r="Z225" s="656"/>
      <c r="AA225" s="656"/>
      <c r="AB225" s="656"/>
      <c r="AC225" s="658"/>
      <c r="AD225" s="66"/>
      <c r="AE225" s="67"/>
      <c r="AF225" s="66"/>
      <c r="AG225" s="66"/>
      <c r="AH225" s="65"/>
      <c r="AI225" s="65"/>
    </row>
    <row r="226" spans="1:35" s="64" customFormat="1" ht="16.5" customHeight="1" x14ac:dyDescent="0.15">
      <c r="A226" s="650"/>
      <c r="B226" s="651">
        <v>269</v>
      </c>
      <c r="C226" s="652" t="s">
        <v>437</v>
      </c>
      <c r="D226" s="653" t="s">
        <v>1674</v>
      </c>
      <c r="E226" s="654" t="s">
        <v>1414</v>
      </c>
      <c r="F226" s="654" t="s">
        <v>1414</v>
      </c>
      <c r="G226" s="654" t="s">
        <v>1414</v>
      </c>
      <c r="H226" s="654" t="s">
        <v>1414</v>
      </c>
      <c r="I226" s="654" t="s">
        <v>1414</v>
      </c>
      <c r="J226" s="654" t="s">
        <v>1414</v>
      </c>
      <c r="K226" s="654" t="s">
        <v>1414</v>
      </c>
      <c r="L226" s="654" t="s">
        <v>1414</v>
      </c>
      <c r="M226" s="654" t="s">
        <v>1414</v>
      </c>
      <c r="N226" s="654" t="s">
        <v>1414</v>
      </c>
      <c r="O226" s="654" t="s">
        <v>1414</v>
      </c>
      <c r="P226" s="654" t="s">
        <v>1414</v>
      </c>
      <c r="Q226" s="654" t="s">
        <v>1414</v>
      </c>
      <c r="R226" s="654" t="s">
        <v>1414</v>
      </c>
      <c r="S226" s="654" t="s">
        <v>1414</v>
      </c>
      <c r="T226" s="654" t="s">
        <v>1414</v>
      </c>
      <c r="U226" s="654" t="s">
        <v>1414</v>
      </c>
      <c r="V226" s="654" t="s">
        <v>1414</v>
      </c>
      <c r="W226" s="655" t="s">
        <v>1675</v>
      </c>
      <c r="X226" s="655"/>
      <c r="Y226" s="656"/>
      <c r="Z226" s="656"/>
      <c r="AA226" s="656"/>
      <c r="AB226" s="656"/>
      <c r="AC226" s="658"/>
      <c r="AD226" s="66"/>
      <c r="AE226" s="67"/>
      <c r="AF226" s="66"/>
      <c r="AG226" s="66"/>
      <c r="AH226" s="65"/>
      <c r="AI226" s="65"/>
    </row>
    <row r="227" spans="1:35" s="64" customFormat="1" ht="16.5" customHeight="1" x14ac:dyDescent="0.15">
      <c r="A227" s="650"/>
      <c r="B227" s="651">
        <v>270</v>
      </c>
      <c r="C227" s="652" t="s">
        <v>438</v>
      </c>
      <c r="D227" s="653" t="s">
        <v>1676</v>
      </c>
      <c r="E227" s="654" t="s">
        <v>1414</v>
      </c>
      <c r="F227" s="654" t="s">
        <v>1414</v>
      </c>
      <c r="G227" s="654" t="s">
        <v>1414</v>
      </c>
      <c r="H227" s="654" t="s">
        <v>1414</v>
      </c>
      <c r="I227" s="654" t="s">
        <v>1414</v>
      </c>
      <c r="J227" s="654" t="s">
        <v>1414</v>
      </c>
      <c r="K227" s="654" t="s">
        <v>1414</v>
      </c>
      <c r="L227" s="654" t="s">
        <v>1414</v>
      </c>
      <c r="M227" s="654" t="s">
        <v>1414</v>
      </c>
      <c r="N227" s="654" t="s">
        <v>1414</v>
      </c>
      <c r="O227" s="654" t="s">
        <v>1414</v>
      </c>
      <c r="P227" s="654" t="s">
        <v>1414</v>
      </c>
      <c r="Q227" s="654" t="s">
        <v>1414</v>
      </c>
      <c r="R227" s="654" t="s">
        <v>1414</v>
      </c>
      <c r="S227" s="654" t="s">
        <v>1414</v>
      </c>
      <c r="T227" s="654" t="s">
        <v>1414</v>
      </c>
      <c r="U227" s="654" t="s">
        <v>1414</v>
      </c>
      <c r="V227" s="654" t="s">
        <v>1414</v>
      </c>
      <c r="W227" s="655" t="s">
        <v>1677</v>
      </c>
      <c r="X227" s="655"/>
      <c r="Y227" s="656"/>
      <c r="Z227" s="656"/>
      <c r="AA227" s="656"/>
      <c r="AB227" s="656"/>
      <c r="AC227" s="658"/>
      <c r="AD227" s="66"/>
      <c r="AE227" s="67"/>
      <c r="AF227" s="66"/>
      <c r="AG227" s="66"/>
      <c r="AH227" s="65"/>
      <c r="AI227" s="65"/>
    </row>
    <row r="228" spans="1:35" s="64" customFormat="1" ht="16.5" customHeight="1" x14ac:dyDescent="0.15">
      <c r="A228" s="650"/>
      <c r="B228" s="651">
        <v>271</v>
      </c>
      <c r="C228" s="652" t="s">
        <v>439</v>
      </c>
      <c r="D228" s="653" t="s">
        <v>1678</v>
      </c>
      <c r="E228" s="654" t="s">
        <v>1414</v>
      </c>
      <c r="F228" s="654" t="s">
        <v>1414</v>
      </c>
      <c r="G228" s="654" t="s">
        <v>1414</v>
      </c>
      <c r="H228" s="654" t="s">
        <v>1414</v>
      </c>
      <c r="I228" s="654" t="s">
        <v>1414</v>
      </c>
      <c r="J228" s="654" t="s">
        <v>1414</v>
      </c>
      <c r="K228" s="654" t="s">
        <v>1414</v>
      </c>
      <c r="L228" s="654" t="s">
        <v>1414</v>
      </c>
      <c r="M228" s="654" t="s">
        <v>1414</v>
      </c>
      <c r="N228" s="654" t="s">
        <v>1414</v>
      </c>
      <c r="O228" s="654" t="s">
        <v>1414</v>
      </c>
      <c r="P228" s="654" t="s">
        <v>1414</v>
      </c>
      <c r="Q228" s="654" t="s">
        <v>1414</v>
      </c>
      <c r="R228" s="654" t="s">
        <v>1414</v>
      </c>
      <c r="S228" s="654" t="s">
        <v>1414</v>
      </c>
      <c r="T228" s="654" t="s">
        <v>1414</v>
      </c>
      <c r="U228" s="654" t="s">
        <v>1414</v>
      </c>
      <c r="V228" s="654" t="s">
        <v>1414</v>
      </c>
      <c r="W228" s="655" t="s">
        <v>1679</v>
      </c>
      <c r="X228" s="655"/>
      <c r="Y228" s="656"/>
      <c r="Z228" s="656"/>
      <c r="AA228" s="656"/>
      <c r="AB228" s="656"/>
      <c r="AC228" s="658"/>
      <c r="AD228" s="66"/>
      <c r="AE228" s="67"/>
      <c r="AF228" s="66"/>
      <c r="AG228" s="66"/>
      <c r="AH228" s="65"/>
      <c r="AI228" s="65"/>
    </row>
    <row r="229" spans="1:35" s="64" customFormat="1" ht="16.5" customHeight="1" x14ac:dyDescent="0.15">
      <c r="A229" s="650"/>
      <c r="B229" s="651">
        <v>272</v>
      </c>
      <c r="C229" s="652" t="s">
        <v>440</v>
      </c>
      <c r="D229" s="653" t="s">
        <v>1680</v>
      </c>
      <c r="E229" s="654" t="s">
        <v>1414</v>
      </c>
      <c r="F229" s="654" t="s">
        <v>1414</v>
      </c>
      <c r="G229" s="654" t="s">
        <v>1414</v>
      </c>
      <c r="H229" s="654" t="s">
        <v>1414</v>
      </c>
      <c r="I229" s="654" t="s">
        <v>1414</v>
      </c>
      <c r="J229" s="654" t="s">
        <v>1414</v>
      </c>
      <c r="K229" s="654" t="s">
        <v>1414</v>
      </c>
      <c r="L229" s="654" t="s">
        <v>1414</v>
      </c>
      <c r="M229" s="654" t="s">
        <v>1414</v>
      </c>
      <c r="N229" s="654" t="s">
        <v>1414</v>
      </c>
      <c r="O229" s="654" t="s">
        <v>1414</v>
      </c>
      <c r="P229" s="654" t="s">
        <v>1414</v>
      </c>
      <c r="Q229" s="654" t="s">
        <v>1414</v>
      </c>
      <c r="R229" s="654" t="s">
        <v>1414</v>
      </c>
      <c r="S229" s="654" t="s">
        <v>1414</v>
      </c>
      <c r="T229" s="654" t="s">
        <v>1414</v>
      </c>
      <c r="U229" s="654" t="s">
        <v>1414</v>
      </c>
      <c r="V229" s="654" t="s">
        <v>1414</v>
      </c>
      <c r="W229" s="655" t="s">
        <v>1681</v>
      </c>
      <c r="X229" s="655"/>
      <c r="Y229" s="656"/>
      <c r="Z229" s="656"/>
      <c r="AA229" s="656"/>
      <c r="AB229" s="656"/>
      <c r="AC229" s="658"/>
      <c r="AD229" s="66"/>
      <c r="AE229" s="67"/>
      <c r="AF229" s="66"/>
      <c r="AG229" s="66"/>
      <c r="AH229" s="65"/>
      <c r="AI229" s="65"/>
    </row>
    <row r="230" spans="1:35" s="64" customFormat="1" ht="16.5" customHeight="1" x14ac:dyDescent="0.15">
      <c r="A230" s="650"/>
      <c r="B230" s="651">
        <v>273</v>
      </c>
      <c r="C230" s="652" t="s">
        <v>441</v>
      </c>
      <c r="D230" s="653" t="s">
        <v>1682</v>
      </c>
      <c r="E230" s="654" t="s">
        <v>1414</v>
      </c>
      <c r="F230" s="654" t="s">
        <v>1414</v>
      </c>
      <c r="G230" s="654" t="s">
        <v>1414</v>
      </c>
      <c r="H230" s="654" t="s">
        <v>1414</v>
      </c>
      <c r="I230" s="654" t="s">
        <v>1414</v>
      </c>
      <c r="J230" s="654" t="s">
        <v>1414</v>
      </c>
      <c r="K230" s="654" t="s">
        <v>1414</v>
      </c>
      <c r="L230" s="654" t="s">
        <v>1414</v>
      </c>
      <c r="M230" s="654" t="s">
        <v>1414</v>
      </c>
      <c r="N230" s="654" t="s">
        <v>1414</v>
      </c>
      <c r="O230" s="654" t="s">
        <v>1414</v>
      </c>
      <c r="P230" s="654" t="s">
        <v>1414</v>
      </c>
      <c r="Q230" s="654" t="s">
        <v>1414</v>
      </c>
      <c r="R230" s="654" t="s">
        <v>1414</v>
      </c>
      <c r="S230" s="654" t="s">
        <v>1414</v>
      </c>
      <c r="T230" s="654" t="s">
        <v>1414</v>
      </c>
      <c r="U230" s="654" t="s">
        <v>1414</v>
      </c>
      <c r="V230" s="654" t="s">
        <v>1414</v>
      </c>
      <c r="W230" s="655" t="s">
        <v>1414</v>
      </c>
      <c r="X230" s="655"/>
      <c r="Y230" s="656"/>
      <c r="Z230" s="656"/>
      <c r="AA230" s="656"/>
      <c r="AB230" s="656"/>
      <c r="AC230" s="658"/>
      <c r="AD230" s="66"/>
      <c r="AE230" s="67"/>
      <c r="AF230" s="66"/>
      <c r="AG230" s="66"/>
      <c r="AH230" s="65"/>
      <c r="AI230" s="65"/>
    </row>
    <row r="231" spans="1:35" s="64" customFormat="1" ht="16.5" customHeight="1" x14ac:dyDescent="0.15">
      <c r="A231" s="650"/>
      <c r="B231" s="651">
        <v>274</v>
      </c>
      <c r="C231" s="652" t="s">
        <v>442</v>
      </c>
      <c r="D231" s="653" t="s">
        <v>1683</v>
      </c>
      <c r="E231" s="654" t="s">
        <v>1414</v>
      </c>
      <c r="F231" s="654" t="s">
        <v>1414</v>
      </c>
      <c r="G231" s="654" t="s">
        <v>1414</v>
      </c>
      <c r="H231" s="654" t="s">
        <v>1414</v>
      </c>
      <c r="I231" s="654" t="s">
        <v>1414</v>
      </c>
      <c r="J231" s="654" t="s">
        <v>1414</v>
      </c>
      <c r="K231" s="654" t="s">
        <v>1414</v>
      </c>
      <c r="L231" s="654" t="s">
        <v>1414</v>
      </c>
      <c r="M231" s="654" t="s">
        <v>1414</v>
      </c>
      <c r="N231" s="654" t="s">
        <v>1414</v>
      </c>
      <c r="O231" s="654" t="s">
        <v>1414</v>
      </c>
      <c r="P231" s="654" t="s">
        <v>1414</v>
      </c>
      <c r="Q231" s="654" t="s">
        <v>1414</v>
      </c>
      <c r="R231" s="654" t="s">
        <v>1414</v>
      </c>
      <c r="S231" s="654" t="s">
        <v>1414</v>
      </c>
      <c r="T231" s="654" t="s">
        <v>1414</v>
      </c>
      <c r="U231" s="654" t="s">
        <v>1414</v>
      </c>
      <c r="V231" s="654" t="s">
        <v>1414</v>
      </c>
      <c r="W231" s="655" t="s">
        <v>1414</v>
      </c>
      <c r="X231" s="655"/>
      <c r="Y231" s="656"/>
      <c r="Z231" s="656"/>
      <c r="AA231" s="656"/>
      <c r="AB231" s="656"/>
      <c r="AC231" s="658"/>
      <c r="AD231" s="66"/>
      <c r="AE231" s="67"/>
      <c r="AF231" s="66"/>
      <c r="AG231" s="66"/>
      <c r="AH231" s="65"/>
      <c r="AI231" s="65"/>
    </row>
    <row r="232" spans="1:35" s="64" customFormat="1" ht="16.5" customHeight="1" x14ac:dyDescent="0.15">
      <c r="A232" s="650"/>
      <c r="B232" s="651">
        <v>275</v>
      </c>
      <c r="C232" s="652" t="s">
        <v>443</v>
      </c>
      <c r="D232" s="653" t="s">
        <v>1684</v>
      </c>
      <c r="E232" s="654" t="s">
        <v>1414</v>
      </c>
      <c r="F232" s="654" t="s">
        <v>1414</v>
      </c>
      <c r="G232" s="654" t="s">
        <v>1414</v>
      </c>
      <c r="H232" s="654" t="s">
        <v>1414</v>
      </c>
      <c r="I232" s="654" t="s">
        <v>1414</v>
      </c>
      <c r="J232" s="654" t="s">
        <v>1414</v>
      </c>
      <c r="K232" s="654" t="s">
        <v>1414</v>
      </c>
      <c r="L232" s="654" t="s">
        <v>1414</v>
      </c>
      <c r="M232" s="654" t="s">
        <v>1414</v>
      </c>
      <c r="N232" s="654" t="s">
        <v>1414</v>
      </c>
      <c r="O232" s="654" t="s">
        <v>1414</v>
      </c>
      <c r="P232" s="654" t="s">
        <v>1414</v>
      </c>
      <c r="Q232" s="654" t="s">
        <v>1414</v>
      </c>
      <c r="R232" s="654" t="s">
        <v>1414</v>
      </c>
      <c r="S232" s="654" t="s">
        <v>1414</v>
      </c>
      <c r="T232" s="654" t="s">
        <v>1414</v>
      </c>
      <c r="U232" s="654" t="s">
        <v>1414</v>
      </c>
      <c r="V232" s="654" t="s">
        <v>1414</v>
      </c>
      <c r="W232" s="655" t="s">
        <v>1414</v>
      </c>
      <c r="X232" s="655"/>
      <c r="Y232" s="656"/>
      <c r="Z232" s="656"/>
      <c r="AA232" s="656"/>
      <c r="AB232" s="656"/>
      <c r="AC232" s="658"/>
      <c r="AD232" s="66"/>
      <c r="AE232" s="67"/>
      <c r="AF232" s="66"/>
      <c r="AG232" s="66"/>
      <c r="AH232" s="65"/>
      <c r="AI232" s="65"/>
    </row>
    <row r="233" spans="1:35" s="64" customFormat="1" ht="16.5" customHeight="1" x14ac:dyDescent="0.15">
      <c r="A233" s="650"/>
      <c r="B233" s="651">
        <v>268</v>
      </c>
      <c r="C233" s="652" t="s">
        <v>444</v>
      </c>
      <c r="D233" s="653" t="s">
        <v>1685</v>
      </c>
      <c r="E233" s="654" t="s">
        <v>1414</v>
      </c>
      <c r="F233" s="654" t="s">
        <v>1414</v>
      </c>
      <c r="G233" s="654" t="s">
        <v>1414</v>
      </c>
      <c r="H233" s="654" t="s">
        <v>1414</v>
      </c>
      <c r="I233" s="654" t="s">
        <v>1414</v>
      </c>
      <c r="J233" s="654" t="s">
        <v>1414</v>
      </c>
      <c r="K233" s="654" t="s">
        <v>1414</v>
      </c>
      <c r="L233" s="654" t="s">
        <v>1414</v>
      </c>
      <c r="M233" s="654" t="s">
        <v>1414</v>
      </c>
      <c r="N233" s="654" t="s">
        <v>1414</v>
      </c>
      <c r="O233" s="654" t="s">
        <v>1414</v>
      </c>
      <c r="P233" s="654" t="s">
        <v>1414</v>
      </c>
      <c r="Q233" s="654" t="s">
        <v>1414</v>
      </c>
      <c r="R233" s="654" t="s">
        <v>1414</v>
      </c>
      <c r="S233" s="654" t="s">
        <v>1414</v>
      </c>
      <c r="T233" s="654" t="s">
        <v>1414</v>
      </c>
      <c r="U233" s="654" t="s">
        <v>1414</v>
      </c>
      <c r="V233" s="654" t="s">
        <v>1414</v>
      </c>
      <c r="W233" s="655" t="s">
        <v>1414</v>
      </c>
      <c r="X233" s="655"/>
      <c r="Y233" s="656"/>
      <c r="Z233" s="656"/>
      <c r="AA233" s="656"/>
      <c r="AB233" s="656"/>
      <c r="AC233" s="658"/>
      <c r="AD233" s="66"/>
      <c r="AE233" s="67"/>
      <c r="AF233" s="66"/>
      <c r="AG233" s="66"/>
      <c r="AH233" s="65"/>
      <c r="AI233" s="65"/>
    </row>
    <row r="234" spans="1:35" s="64" customFormat="1" ht="16.5" customHeight="1" x14ac:dyDescent="0.15">
      <c r="A234" s="650"/>
      <c r="B234" s="651">
        <v>216</v>
      </c>
      <c r="C234" s="652" t="s">
        <v>445</v>
      </c>
      <c r="D234" s="653" t="s">
        <v>1686</v>
      </c>
      <c r="E234" s="654" t="s">
        <v>1414</v>
      </c>
      <c r="F234" s="654" t="s">
        <v>1414</v>
      </c>
      <c r="G234" s="654" t="s">
        <v>1414</v>
      </c>
      <c r="H234" s="654" t="s">
        <v>1414</v>
      </c>
      <c r="I234" s="654" t="s">
        <v>1414</v>
      </c>
      <c r="J234" s="654" t="s">
        <v>1414</v>
      </c>
      <c r="K234" s="654" t="s">
        <v>1414</v>
      </c>
      <c r="L234" s="654" t="s">
        <v>1414</v>
      </c>
      <c r="M234" s="654" t="s">
        <v>1414</v>
      </c>
      <c r="N234" s="654" t="s">
        <v>1414</v>
      </c>
      <c r="O234" s="654">
        <v>3</v>
      </c>
      <c r="P234" s="654">
        <v>3</v>
      </c>
      <c r="Q234" s="654">
        <v>3</v>
      </c>
      <c r="R234" s="654">
        <v>3</v>
      </c>
      <c r="S234" s="654" t="s">
        <v>1414</v>
      </c>
      <c r="T234" s="654" t="s">
        <v>1414</v>
      </c>
      <c r="U234" s="654" t="s">
        <v>1414</v>
      </c>
      <c r="V234" s="654" t="s">
        <v>1414</v>
      </c>
      <c r="W234" s="655" t="s">
        <v>1687</v>
      </c>
      <c r="X234" s="655"/>
      <c r="Y234" s="656"/>
      <c r="Z234" s="656"/>
      <c r="AA234" s="656"/>
      <c r="AB234" s="656"/>
      <c r="AC234" s="658"/>
      <c r="AD234" s="66"/>
      <c r="AE234" s="66"/>
      <c r="AF234" s="66"/>
      <c r="AG234" s="66"/>
      <c r="AH234" s="65"/>
      <c r="AI234" s="65"/>
    </row>
    <row r="235" spans="1:35" s="64" customFormat="1" ht="16.5" customHeight="1" x14ac:dyDescent="0.15">
      <c r="A235" s="650"/>
      <c r="B235" s="651">
        <v>217</v>
      </c>
      <c r="C235" s="652" t="s">
        <v>446</v>
      </c>
      <c r="D235" s="653" t="s">
        <v>1688</v>
      </c>
      <c r="E235" s="654" t="s">
        <v>1414</v>
      </c>
      <c r="F235" s="654" t="s">
        <v>1414</v>
      </c>
      <c r="G235" s="654" t="s">
        <v>1414</v>
      </c>
      <c r="H235" s="654" t="s">
        <v>1414</v>
      </c>
      <c r="I235" s="654" t="s">
        <v>1414</v>
      </c>
      <c r="J235" s="654" t="s">
        <v>1414</v>
      </c>
      <c r="K235" s="654" t="s">
        <v>1414</v>
      </c>
      <c r="L235" s="654" t="s">
        <v>1414</v>
      </c>
      <c r="M235" s="654" t="s">
        <v>1414</v>
      </c>
      <c r="N235" s="654" t="s">
        <v>1414</v>
      </c>
      <c r="O235" s="654">
        <v>2</v>
      </c>
      <c r="P235" s="654">
        <v>2</v>
      </c>
      <c r="Q235" s="654">
        <v>2</v>
      </c>
      <c r="R235" s="654">
        <v>2</v>
      </c>
      <c r="S235" s="654" t="s">
        <v>1414</v>
      </c>
      <c r="T235" s="654" t="s">
        <v>1414</v>
      </c>
      <c r="U235" s="654" t="s">
        <v>1414</v>
      </c>
      <c r="V235" s="654" t="s">
        <v>1414</v>
      </c>
      <c r="W235" s="655" t="s">
        <v>1689</v>
      </c>
      <c r="X235" s="655"/>
      <c r="Y235" s="656"/>
      <c r="Z235" s="656"/>
      <c r="AA235" s="656"/>
      <c r="AB235" s="656"/>
      <c r="AC235" s="658"/>
      <c r="AD235" s="62"/>
      <c r="AE235" s="66"/>
      <c r="AF235" s="62"/>
      <c r="AG235" s="62"/>
      <c r="AH235" s="65"/>
      <c r="AI235" s="65"/>
    </row>
    <row r="236" spans="1:35" s="64" customFormat="1" ht="16.5" customHeight="1" x14ac:dyDescent="0.15">
      <c r="A236" s="650"/>
      <c r="B236" s="651">
        <v>218</v>
      </c>
      <c r="C236" s="652" t="s">
        <v>447</v>
      </c>
      <c r="D236" s="653" t="s">
        <v>1690</v>
      </c>
      <c r="E236" s="654" t="s">
        <v>1414</v>
      </c>
      <c r="F236" s="654" t="s">
        <v>1414</v>
      </c>
      <c r="G236" s="654" t="s">
        <v>1414</v>
      </c>
      <c r="H236" s="654" t="s">
        <v>1414</v>
      </c>
      <c r="I236" s="654" t="s">
        <v>1414</v>
      </c>
      <c r="J236" s="654" t="s">
        <v>1414</v>
      </c>
      <c r="K236" s="654" t="s">
        <v>1414</v>
      </c>
      <c r="L236" s="654" t="s">
        <v>1414</v>
      </c>
      <c r="M236" s="654" t="s">
        <v>1414</v>
      </c>
      <c r="N236" s="654" t="s">
        <v>1414</v>
      </c>
      <c r="O236" s="654">
        <v>1</v>
      </c>
      <c r="P236" s="654">
        <v>1</v>
      </c>
      <c r="Q236" s="654">
        <v>1</v>
      </c>
      <c r="R236" s="654">
        <v>1</v>
      </c>
      <c r="S236" s="654" t="s">
        <v>1414</v>
      </c>
      <c r="T236" s="654" t="s">
        <v>1414</v>
      </c>
      <c r="U236" s="654" t="s">
        <v>1414</v>
      </c>
      <c r="V236" s="654" t="s">
        <v>1414</v>
      </c>
      <c r="W236" s="655" t="s">
        <v>1691</v>
      </c>
      <c r="X236" s="655"/>
      <c r="Y236" s="656"/>
      <c r="Z236" s="656"/>
      <c r="AA236" s="656"/>
      <c r="AB236" s="656"/>
      <c r="AC236" s="658"/>
      <c r="AD236" s="62"/>
      <c r="AE236" s="66"/>
      <c r="AF236" s="62"/>
      <c r="AG236" s="62"/>
      <c r="AH236" s="65"/>
      <c r="AI236" s="65"/>
    </row>
    <row r="237" spans="1:35" s="64" customFormat="1" ht="16.5" customHeight="1" x14ac:dyDescent="0.15">
      <c r="A237" s="650"/>
      <c r="B237" s="651">
        <v>219</v>
      </c>
      <c r="C237" s="652" t="s">
        <v>448</v>
      </c>
      <c r="D237" s="653" t="s">
        <v>1692</v>
      </c>
      <c r="E237" s="654" t="s">
        <v>1414</v>
      </c>
      <c r="F237" s="654" t="s">
        <v>1414</v>
      </c>
      <c r="G237" s="654" t="s">
        <v>1414</v>
      </c>
      <c r="H237" s="654" t="s">
        <v>1414</v>
      </c>
      <c r="I237" s="654" t="s">
        <v>1414</v>
      </c>
      <c r="J237" s="654" t="s">
        <v>1414</v>
      </c>
      <c r="K237" s="654" t="s">
        <v>1414</v>
      </c>
      <c r="L237" s="654" t="s">
        <v>1414</v>
      </c>
      <c r="M237" s="654" t="s">
        <v>1414</v>
      </c>
      <c r="N237" s="654" t="s">
        <v>1414</v>
      </c>
      <c r="O237" s="654">
        <v>4</v>
      </c>
      <c r="P237" s="654">
        <v>4</v>
      </c>
      <c r="Q237" s="654">
        <v>4</v>
      </c>
      <c r="R237" s="654">
        <v>4</v>
      </c>
      <c r="S237" s="654" t="s">
        <v>1414</v>
      </c>
      <c r="T237" s="654" t="s">
        <v>1414</v>
      </c>
      <c r="U237" s="654" t="s">
        <v>1414</v>
      </c>
      <c r="V237" s="654" t="s">
        <v>1414</v>
      </c>
      <c r="W237" s="655" t="s">
        <v>1693</v>
      </c>
      <c r="X237" s="655"/>
      <c r="Y237" s="656"/>
      <c r="Z237" s="656"/>
      <c r="AA237" s="656"/>
      <c r="AB237" s="656"/>
      <c r="AC237" s="658"/>
      <c r="AD237" s="62"/>
      <c r="AE237" s="66"/>
      <c r="AF237" s="62"/>
      <c r="AG237" s="62"/>
      <c r="AH237" s="65"/>
      <c r="AI237" s="65"/>
    </row>
    <row r="238" spans="1:35" s="64" customFormat="1" ht="16.5" customHeight="1" x14ac:dyDescent="0.15">
      <c r="A238" s="650"/>
      <c r="B238" s="651">
        <v>220</v>
      </c>
      <c r="C238" s="652" t="s">
        <v>449</v>
      </c>
      <c r="D238" s="653" t="s">
        <v>1694</v>
      </c>
      <c r="E238" s="654" t="s">
        <v>1414</v>
      </c>
      <c r="F238" s="654" t="s">
        <v>1414</v>
      </c>
      <c r="G238" s="654" t="s">
        <v>1414</v>
      </c>
      <c r="H238" s="654" t="s">
        <v>1414</v>
      </c>
      <c r="I238" s="654" t="s">
        <v>1414</v>
      </c>
      <c r="J238" s="654" t="s">
        <v>1414</v>
      </c>
      <c r="K238" s="654" t="s">
        <v>1414</v>
      </c>
      <c r="L238" s="654" t="s">
        <v>1414</v>
      </c>
      <c r="M238" s="654" t="s">
        <v>1414</v>
      </c>
      <c r="N238" s="654" t="s">
        <v>1414</v>
      </c>
      <c r="O238" s="654">
        <v>8</v>
      </c>
      <c r="P238" s="654">
        <v>8</v>
      </c>
      <c r="Q238" s="654">
        <v>8</v>
      </c>
      <c r="R238" s="654">
        <v>8</v>
      </c>
      <c r="S238" s="654" t="s">
        <v>1414</v>
      </c>
      <c r="T238" s="654" t="s">
        <v>1414</v>
      </c>
      <c r="U238" s="654" t="s">
        <v>1414</v>
      </c>
      <c r="V238" s="654" t="s">
        <v>1414</v>
      </c>
      <c r="W238" s="655" t="s">
        <v>1695</v>
      </c>
      <c r="X238" s="655"/>
      <c r="Y238" s="656"/>
      <c r="Z238" s="656"/>
      <c r="AA238" s="656"/>
      <c r="AB238" s="656"/>
      <c r="AC238" s="658"/>
      <c r="AD238" s="62"/>
      <c r="AE238" s="66"/>
      <c r="AF238" s="62"/>
      <c r="AG238" s="62"/>
    </row>
    <row r="239" spans="1:35" s="64" customFormat="1" ht="16.5" customHeight="1" x14ac:dyDescent="0.15">
      <c r="A239" s="650"/>
      <c r="B239" s="651">
        <v>221</v>
      </c>
      <c r="C239" s="652" t="s">
        <v>450</v>
      </c>
      <c r="D239" s="653" t="s">
        <v>1696</v>
      </c>
      <c r="E239" s="654" t="s">
        <v>1414</v>
      </c>
      <c r="F239" s="654" t="s">
        <v>1414</v>
      </c>
      <c r="G239" s="654" t="s">
        <v>1414</v>
      </c>
      <c r="H239" s="654" t="s">
        <v>1414</v>
      </c>
      <c r="I239" s="654" t="s">
        <v>1414</v>
      </c>
      <c r="J239" s="654" t="s">
        <v>1414</v>
      </c>
      <c r="K239" s="654" t="s">
        <v>1414</v>
      </c>
      <c r="L239" s="654" t="s">
        <v>1414</v>
      </c>
      <c r="M239" s="654" t="s">
        <v>1414</v>
      </c>
      <c r="N239" s="654" t="s">
        <v>1414</v>
      </c>
      <c r="O239" s="654">
        <v>3</v>
      </c>
      <c r="P239" s="654">
        <v>3</v>
      </c>
      <c r="Q239" s="654">
        <v>3</v>
      </c>
      <c r="R239" s="654">
        <v>3</v>
      </c>
      <c r="S239" s="654" t="s">
        <v>1414</v>
      </c>
      <c r="T239" s="654" t="s">
        <v>1414</v>
      </c>
      <c r="U239" s="654" t="s">
        <v>1414</v>
      </c>
      <c r="V239" s="654" t="s">
        <v>1414</v>
      </c>
      <c r="W239" s="655" t="s">
        <v>1697</v>
      </c>
      <c r="X239" s="655"/>
      <c r="Y239" s="656"/>
      <c r="Z239" s="656"/>
      <c r="AA239" s="656"/>
      <c r="AB239" s="656"/>
      <c r="AC239" s="658"/>
      <c r="AD239" s="66"/>
      <c r="AE239" s="66"/>
      <c r="AF239" s="66"/>
      <c r="AG239" s="66"/>
    </row>
    <row r="240" spans="1:35" s="64" customFormat="1" ht="16.5" customHeight="1" x14ac:dyDescent="0.15">
      <c r="A240" s="650"/>
      <c r="B240" s="651">
        <v>222</v>
      </c>
      <c r="C240" s="652" t="s">
        <v>451</v>
      </c>
      <c r="D240" s="653" t="s">
        <v>1698</v>
      </c>
      <c r="E240" s="654" t="s">
        <v>1414</v>
      </c>
      <c r="F240" s="654" t="s">
        <v>1414</v>
      </c>
      <c r="G240" s="654" t="s">
        <v>1414</v>
      </c>
      <c r="H240" s="654" t="s">
        <v>1414</v>
      </c>
      <c r="I240" s="654" t="s">
        <v>1414</v>
      </c>
      <c r="J240" s="654" t="s">
        <v>1414</v>
      </c>
      <c r="K240" s="654" t="s">
        <v>1414</v>
      </c>
      <c r="L240" s="654" t="s">
        <v>1414</v>
      </c>
      <c r="M240" s="654" t="s">
        <v>1414</v>
      </c>
      <c r="N240" s="654" t="s">
        <v>1414</v>
      </c>
      <c r="O240" s="654">
        <v>2</v>
      </c>
      <c r="P240" s="654">
        <v>2</v>
      </c>
      <c r="Q240" s="654">
        <v>2</v>
      </c>
      <c r="R240" s="654">
        <v>2</v>
      </c>
      <c r="S240" s="654" t="s">
        <v>1414</v>
      </c>
      <c r="T240" s="654" t="s">
        <v>1414</v>
      </c>
      <c r="U240" s="654" t="s">
        <v>1414</v>
      </c>
      <c r="V240" s="654" t="s">
        <v>1414</v>
      </c>
      <c r="W240" s="655" t="s">
        <v>1699</v>
      </c>
      <c r="X240" s="655"/>
      <c r="Y240" s="656"/>
      <c r="Z240" s="656"/>
      <c r="AA240" s="656"/>
      <c r="AB240" s="656"/>
      <c r="AC240" s="658"/>
      <c r="AD240" s="62"/>
      <c r="AE240" s="66"/>
      <c r="AF240" s="62"/>
      <c r="AG240" s="62"/>
    </row>
    <row r="241" spans="1:33" s="64" customFormat="1" ht="16.5" customHeight="1" x14ac:dyDescent="0.15">
      <c r="A241" s="650"/>
      <c r="B241" s="651">
        <v>223</v>
      </c>
      <c r="C241" s="652" t="s">
        <v>452</v>
      </c>
      <c r="D241" s="653" t="s">
        <v>1700</v>
      </c>
      <c r="E241" s="654" t="s">
        <v>1414</v>
      </c>
      <c r="F241" s="654" t="s">
        <v>1414</v>
      </c>
      <c r="G241" s="654" t="s">
        <v>1414</v>
      </c>
      <c r="H241" s="654" t="s">
        <v>1414</v>
      </c>
      <c r="I241" s="654" t="s">
        <v>1414</v>
      </c>
      <c r="J241" s="654" t="s">
        <v>1414</v>
      </c>
      <c r="K241" s="654" t="s">
        <v>1414</v>
      </c>
      <c r="L241" s="654" t="s">
        <v>1414</v>
      </c>
      <c r="M241" s="654" t="s">
        <v>1414</v>
      </c>
      <c r="N241" s="654" t="s">
        <v>1414</v>
      </c>
      <c r="O241" s="654">
        <v>1</v>
      </c>
      <c r="P241" s="654">
        <v>1</v>
      </c>
      <c r="Q241" s="654">
        <v>1</v>
      </c>
      <c r="R241" s="654">
        <v>1</v>
      </c>
      <c r="S241" s="654" t="s">
        <v>1414</v>
      </c>
      <c r="T241" s="654" t="s">
        <v>1414</v>
      </c>
      <c r="U241" s="654" t="s">
        <v>1414</v>
      </c>
      <c r="V241" s="654" t="s">
        <v>1414</v>
      </c>
      <c r="W241" s="655" t="s">
        <v>1701</v>
      </c>
      <c r="X241" s="655"/>
      <c r="Y241" s="656"/>
      <c r="Z241" s="656"/>
      <c r="AA241" s="656"/>
      <c r="AB241" s="656"/>
      <c r="AC241" s="658"/>
      <c r="AD241" s="62"/>
      <c r="AE241" s="66"/>
      <c r="AF241" s="62"/>
      <c r="AG241" s="62"/>
    </row>
    <row r="242" spans="1:33" s="64" customFormat="1" ht="16.5" customHeight="1" x14ac:dyDescent="0.15">
      <c r="A242" s="650"/>
      <c r="B242" s="651">
        <v>224</v>
      </c>
      <c r="C242" s="652" t="s">
        <v>453</v>
      </c>
      <c r="D242" s="653" t="s">
        <v>1702</v>
      </c>
      <c r="E242" s="654" t="s">
        <v>1414</v>
      </c>
      <c r="F242" s="654" t="s">
        <v>1414</v>
      </c>
      <c r="G242" s="654" t="s">
        <v>1414</v>
      </c>
      <c r="H242" s="654" t="s">
        <v>1414</v>
      </c>
      <c r="I242" s="654" t="s">
        <v>1414</v>
      </c>
      <c r="J242" s="654" t="s">
        <v>1414</v>
      </c>
      <c r="K242" s="654" t="s">
        <v>1414</v>
      </c>
      <c r="L242" s="654" t="s">
        <v>1414</v>
      </c>
      <c r="M242" s="654" t="s">
        <v>1414</v>
      </c>
      <c r="N242" s="654" t="s">
        <v>1414</v>
      </c>
      <c r="O242" s="654">
        <v>4</v>
      </c>
      <c r="P242" s="654">
        <v>4</v>
      </c>
      <c r="Q242" s="654">
        <v>4</v>
      </c>
      <c r="R242" s="654">
        <v>4</v>
      </c>
      <c r="S242" s="654" t="s">
        <v>1414</v>
      </c>
      <c r="T242" s="654" t="s">
        <v>1414</v>
      </c>
      <c r="U242" s="654" t="s">
        <v>1414</v>
      </c>
      <c r="V242" s="654" t="s">
        <v>1414</v>
      </c>
      <c r="W242" s="655" t="s">
        <v>1703</v>
      </c>
      <c r="X242" s="655"/>
      <c r="Y242" s="656"/>
      <c r="Z242" s="656"/>
      <c r="AA242" s="656"/>
      <c r="AB242" s="656"/>
      <c r="AC242" s="658"/>
      <c r="AD242" s="62"/>
      <c r="AE242" s="66"/>
      <c r="AF242" s="62"/>
      <c r="AG242" s="62"/>
    </row>
    <row r="243" spans="1:33" s="64" customFormat="1" ht="16.5" customHeight="1" x14ac:dyDescent="0.15">
      <c r="A243" s="650"/>
      <c r="B243" s="651">
        <v>225</v>
      </c>
      <c r="C243" s="652" t="s">
        <v>454</v>
      </c>
      <c r="D243" s="653" t="s">
        <v>1704</v>
      </c>
      <c r="E243" s="654" t="s">
        <v>1414</v>
      </c>
      <c r="F243" s="654" t="s">
        <v>1414</v>
      </c>
      <c r="G243" s="654" t="s">
        <v>1414</v>
      </c>
      <c r="H243" s="654" t="s">
        <v>1414</v>
      </c>
      <c r="I243" s="654" t="s">
        <v>1414</v>
      </c>
      <c r="J243" s="654" t="s">
        <v>1414</v>
      </c>
      <c r="K243" s="654" t="s">
        <v>1414</v>
      </c>
      <c r="L243" s="654" t="s">
        <v>1414</v>
      </c>
      <c r="M243" s="654" t="s">
        <v>1414</v>
      </c>
      <c r="N243" s="654" t="s">
        <v>1414</v>
      </c>
      <c r="O243" s="654">
        <v>8</v>
      </c>
      <c r="P243" s="654">
        <v>8</v>
      </c>
      <c r="Q243" s="654">
        <v>8</v>
      </c>
      <c r="R243" s="654">
        <v>8</v>
      </c>
      <c r="S243" s="654" t="s">
        <v>1414</v>
      </c>
      <c r="T243" s="654" t="s">
        <v>1414</v>
      </c>
      <c r="U243" s="654" t="s">
        <v>1414</v>
      </c>
      <c r="V243" s="654" t="s">
        <v>1414</v>
      </c>
      <c r="W243" s="655" t="s">
        <v>1705</v>
      </c>
      <c r="X243" s="655"/>
      <c r="Y243" s="656"/>
      <c r="Z243" s="656"/>
      <c r="AA243" s="656"/>
      <c r="AB243" s="656"/>
      <c r="AC243" s="658"/>
      <c r="AD243" s="62"/>
      <c r="AE243" s="66"/>
      <c r="AF243" s="62"/>
      <c r="AG243" s="62"/>
    </row>
    <row r="244" spans="1:33" s="64" customFormat="1" ht="16.5" customHeight="1" x14ac:dyDescent="0.15">
      <c r="A244" s="650"/>
      <c r="B244" s="651">
        <v>226</v>
      </c>
      <c r="C244" s="652" t="s">
        <v>455</v>
      </c>
      <c r="D244" s="653" t="s">
        <v>1706</v>
      </c>
      <c r="E244" s="654" t="s">
        <v>1414</v>
      </c>
      <c r="F244" s="654" t="s">
        <v>1414</v>
      </c>
      <c r="G244" s="654" t="s">
        <v>1414</v>
      </c>
      <c r="H244" s="654" t="s">
        <v>1414</v>
      </c>
      <c r="I244" s="654" t="s">
        <v>1414</v>
      </c>
      <c r="J244" s="654" t="s">
        <v>1414</v>
      </c>
      <c r="K244" s="654" t="s">
        <v>1414</v>
      </c>
      <c r="L244" s="654" t="s">
        <v>1414</v>
      </c>
      <c r="M244" s="654" t="s">
        <v>1414</v>
      </c>
      <c r="N244" s="654" t="s">
        <v>1414</v>
      </c>
      <c r="O244" s="654">
        <v>3</v>
      </c>
      <c r="P244" s="654">
        <v>3</v>
      </c>
      <c r="Q244" s="654">
        <v>3</v>
      </c>
      <c r="R244" s="654">
        <v>3</v>
      </c>
      <c r="S244" s="654" t="s">
        <v>1414</v>
      </c>
      <c r="T244" s="654" t="s">
        <v>1414</v>
      </c>
      <c r="U244" s="654" t="s">
        <v>1414</v>
      </c>
      <c r="V244" s="654" t="s">
        <v>1414</v>
      </c>
      <c r="W244" s="655" t="s">
        <v>1707</v>
      </c>
      <c r="X244" s="655"/>
      <c r="Y244" s="656"/>
      <c r="Z244" s="656"/>
      <c r="AA244" s="656"/>
      <c r="AB244" s="656"/>
      <c r="AC244" s="658"/>
      <c r="AD244" s="66"/>
      <c r="AE244" s="66"/>
      <c r="AF244" s="66"/>
      <c r="AG244" s="66"/>
    </row>
    <row r="245" spans="1:33" s="64" customFormat="1" ht="16.5" customHeight="1" x14ac:dyDescent="0.15">
      <c r="A245" s="650"/>
      <c r="B245" s="651">
        <v>227</v>
      </c>
      <c r="C245" s="652" t="s">
        <v>456</v>
      </c>
      <c r="D245" s="653" t="s">
        <v>1708</v>
      </c>
      <c r="E245" s="654" t="s">
        <v>1414</v>
      </c>
      <c r="F245" s="654" t="s">
        <v>1414</v>
      </c>
      <c r="G245" s="654" t="s">
        <v>1414</v>
      </c>
      <c r="H245" s="654" t="s">
        <v>1414</v>
      </c>
      <c r="I245" s="654" t="s">
        <v>1414</v>
      </c>
      <c r="J245" s="654" t="s">
        <v>1414</v>
      </c>
      <c r="K245" s="654" t="s">
        <v>1414</v>
      </c>
      <c r="L245" s="654" t="s">
        <v>1414</v>
      </c>
      <c r="M245" s="654" t="s">
        <v>1414</v>
      </c>
      <c r="N245" s="654" t="s">
        <v>1414</v>
      </c>
      <c r="O245" s="654">
        <v>2</v>
      </c>
      <c r="P245" s="654">
        <v>2</v>
      </c>
      <c r="Q245" s="654">
        <v>2</v>
      </c>
      <c r="R245" s="654">
        <v>2</v>
      </c>
      <c r="S245" s="654" t="s">
        <v>1414</v>
      </c>
      <c r="T245" s="654" t="s">
        <v>1414</v>
      </c>
      <c r="U245" s="654" t="s">
        <v>1414</v>
      </c>
      <c r="V245" s="654" t="s">
        <v>1414</v>
      </c>
      <c r="W245" s="655" t="s">
        <v>1709</v>
      </c>
      <c r="X245" s="655"/>
      <c r="Y245" s="656"/>
      <c r="Z245" s="656"/>
      <c r="AA245" s="656"/>
      <c r="AB245" s="656"/>
      <c r="AC245" s="658"/>
      <c r="AD245" s="62"/>
      <c r="AE245" s="66"/>
      <c r="AF245" s="62"/>
      <c r="AG245" s="62"/>
    </row>
    <row r="246" spans="1:33" s="64" customFormat="1" ht="16.5" customHeight="1" x14ac:dyDescent="0.15">
      <c r="A246" s="650"/>
      <c r="B246" s="651">
        <v>228</v>
      </c>
      <c r="C246" s="652" t="s">
        <v>457</v>
      </c>
      <c r="D246" s="653" t="s">
        <v>1710</v>
      </c>
      <c r="E246" s="654" t="s">
        <v>1414</v>
      </c>
      <c r="F246" s="654" t="s">
        <v>1414</v>
      </c>
      <c r="G246" s="654" t="s">
        <v>1414</v>
      </c>
      <c r="H246" s="654" t="s">
        <v>1414</v>
      </c>
      <c r="I246" s="654" t="s">
        <v>1414</v>
      </c>
      <c r="J246" s="654" t="s">
        <v>1414</v>
      </c>
      <c r="K246" s="654" t="s">
        <v>1414</v>
      </c>
      <c r="L246" s="654" t="s">
        <v>1414</v>
      </c>
      <c r="M246" s="654" t="s">
        <v>1414</v>
      </c>
      <c r="N246" s="654" t="s">
        <v>1414</v>
      </c>
      <c r="O246" s="654">
        <v>1</v>
      </c>
      <c r="P246" s="654">
        <v>1</v>
      </c>
      <c r="Q246" s="654">
        <v>1</v>
      </c>
      <c r="R246" s="654">
        <v>1</v>
      </c>
      <c r="S246" s="654" t="s">
        <v>1414</v>
      </c>
      <c r="T246" s="654" t="s">
        <v>1414</v>
      </c>
      <c r="U246" s="654" t="s">
        <v>1414</v>
      </c>
      <c r="V246" s="654" t="s">
        <v>1414</v>
      </c>
      <c r="W246" s="655" t="s">
        <v>1711</v>
      </c>
      <c r="X246" s="655"/>
      <c r="Y246" s="656"/>
      <c r="Z246" s="656"/>
      <c r="AA246" s="656"/>
      <c r="AB246" s="656"/>
      <c r="AC246" s="658"/>
      <c r="AD246" s="62"/>
      <c r="AE246" s="66"/>
      <c r="AF246" s="62"/>
      <c r="AG246" s="62"/>
    </row>
    <row r="247" spans="1:33" s="64" customFormat="1" ht="16.5" customHeight="1" x14ac:dyDescent="0.15">
      <c r="A247" s="650"/>
      <c r="B247" s="651">
        <v>229</v>
      </c>
      <c r="C247" s="652" t="s">
        <v>458</v>
      </c>
      <c r="D247" s="653" t="s">
        <v>1712</v>
      </c>
      <c r="E247" s="654" t="s">
        <v>1414</v>
      </c>
      <c r="F247" s="654" t="s">
        <v>1414</v>
      </c>
      <c r="G247" s="654" t="s">
        <v>1414</v>
      </c>
      <c r="H247" s="654" t="s">
        <v>1414</v>
      </c>
      <c r="I247" s="654" t="s">
        <v>1414</v>
      </c>
      <c r="J247" s="654" t="s">
        <v>1414</v>
      </c>
      <c r="K247" s="654" t="s">
        <v>1414</v>
      </c>
      <c r="L247" s="654" t="s">
        <v>1414</v>
      </c>
      <c r="M247" s="654" t="s">
        <v>1414</v>
      </c>
      <c r="N247" s="654" t="s">
        <v>1414</v>
      </c>
      <c r="O247" s="654">
        <v>4</v>
      </c>
      <c r="P247" s="654">
        <v>4</v>
      </c>
      <c r="Q247" s="654">
        <v>4</v>
      </c>
      <c r="R247" s="654">
        <v>4</v>
      </c>
      <c r="S247" s="654" t="s">
        <v>1414</v>
      </c>
      <c r="T247" s="654" t="s">
        <v>1414</v>
      </c>
      <c r="U247" s="654" t="s">
        <v>1414</v>
      </c>
      <c r="V247" s="654" t="s">
        <v>1414</v>
      </c>
      <c r="W247" s="655" t="s">
        <v>1713</v>
      </c>
      <c r="X247" s="655"/>
      <c r="Y247" s="656"/>
      <c r="Z247" s="656"/>
      <c r="AA247" s="656"/>
      <c r="AB247" s="656"/>
      <c r="AC247" s="658"/>
      <c r="AD247" s="62"/>
      <c r="AE247" s="66"/>
      <c r="AF247" s="62"/>
      <c r="AG247" s="62"/>
    </row>
    <row r="248" spans="1:33" s="64" customFormat="1" ht="16.5" customHeight="1" x14ac:dyDescent="0.15">
      <c r="A248" s="650"/>
      <c r="B248" s="651">
        <v>230</v>
      </c>
      <c r="C248" s="652" t="s">
        <v>459</v>
      </c>
      <c r="D248" s="653" t="s">
        <v>1714</v>
      </c>
      <c r="E248" s="654" t="s">
        <v>1414</v>
      </c>
      <c r="F248" s="654" t="s">
        <v>1414</v>
      </c>
      <c r="G248" s="654" t="s">
        <v>1414</v>
      </c>
      <c r="H248" s="654" t="s">
        <v>1414</v>
      </c>
      <c r="I248" s="654" t="s">
        <v>1414</v>
      </c>
      <c r="J248" s="654" t="s">
        <v>1414</v>
      </c>
      <c r="K248" s="654" t="s">
        <v>1414</v>
      </c>
      <c r="L248" s="654" t="s">
        <v>1414</v>
      </c>
      <c r="M248" s="654" t="s">
        <v>1414</v>
      </c>
      <c r="N248" s="654" t="s">
        <v>1414</v>
      </c>
      <c r="O248" s="654">
        <v>8</v>
      </c>
      <c r="P248" s="654">
        <v>8</v>
      </c>
      <c r="Q248" s="654">
        <v>8</v>
      </c>
      <c r="R248" s="654">
        <v>8</v>
      </c>
      <c r="S248" s="654" t="s">
        <v>1414</v>
      </c>
      <c r="T248" s="654" t="s">
        <v>1414</v>
      </c>
      <c r="U248" s="654" t="s">
        <v>1414</v>
      </c>
      <c r="V248" s="654" t="s">
        <v>1414</v>
      </c>
      <c r="W248" s="655" t="s">
        <v>1715</v>
      </c>
      <c r="X248" s="655"/>
      <c r="Y248" s="656"/>
      <c r="Z248" s="656"/>
      <c r="AA248" s="656"/>
      <c r="AB248" s="656"/>
      <c r="AC248" s="658"/>
      <c r="AD248" s="62"/>
      <c r="AE248" s="66"/>
      <c r="AF248" s="62"/>
      <c r="AG248" s="62"/>
    </row>
    <row r="249" spans="1:33" s="64" customFormat="1" ht="16.5" customHeight="1" x14ac:dyDescent="0.15">
      <c r="A249" s="650"/>
      <c r="B249" s="651">
        <v>231</v>
      </c>
      <c r="C249" s="652" t="s">
        <v>460</v>
      </c>
      <c r="D249" s="653" t="s">
        <v>1716</v>
      </c>
      <c r="E249" s="654" t="s">
        <v>1414</v>
      </c>
      <c r="F249" s="654" t="s">
        <v>1414</v>
      </c>
      <c r="G249" s="654" t="s">
        <v>1414</v>
      </c>
      <c r="H249" s="654" t="s">
        <v>1414</v>
      </c>
      <c r="I249" s="654" t="s">
        <v>1414</v>
      </c>
      <c r="J249" s="654" t="s">
        <v>1414</v>
      </c>
      <c r="K249" s="654" t="s">
        <v>1414</v>
      </c>
      <c r="L249" s="654" t="s">
        <v>1414</v>
      </c>
      <c r="M249" s="654" t="s">
        <v>1414</v>
      </c>
      <c r="N249" s="654" t="s">
        <v>1414</v>
      </c>
      <c r="O249" s="654">
        <v>3</v>
      </c>
      <c r="P249" s="654">
        <v>3</v>
      </c>
      <c r="Q249" s="654">
        <v>3</v>
      </c>
      <c r="R249" s="654">
        <v>3</v>
      </c>
      <c r="S249" s="654" t="s">
        <v>1414</v>
      </c>
      <c r="T249" s="654" t="s">
        <v>1414</v>
      </c>
      <c r="U249" s="654" t="s">
        <v>1414</v>
      </c>
      <c r="V249" s="654" t="s">
        <v>1414</v>
      </c>
      <c r="W249" s="655" t="s">
        <v>1717</v>
      </c>
      <c r="X249" s="655"/>
      <c r="Y249" s="656"/>
      <c r="Z249" s="656"/>
      <c r="AA249" s="656"/>
      <c r="AB249" s="656"/>
      <c r="AC249" s="658"/>
      <c r="AD249" s="66"/>
      <c r="AE249" s="66"/>
      <c r="AF249" s="66"/>
      <c r="AG249" s="66"/>
    </row>
    <row r="250" spans="1:33" s="64" customFormat="1" ht="16.5" customHeight="1" x14ac:dyDescent="0.15">
      <c r="A250" s="650"/>
      <c r="B250" s="651">
        <v>232</v>
      </c>
      <c r="C250" s="652" t="s">
        <v>461</v>
      </c>
      <c r="D250" s="653" t="s">
        <v>1718</v>
      </c>
      <c r="E250" s="654" t="s">
        <v>1414</v>
      </c>
      <c r="F250" s="654" t="s">
        <v>1414</v>
      </c>
      <c r="G250" s="654" t="s">
        <v>1414</v>
      </c>
      <c r="H250" s="654" t="s">
        <v>1414</v>
      </c>
      <c r="I250" s="654" t="s">
        <v>1414</v>
      </c>
      <c r="J250" s="654" t="s">
        <v>1414</v>
      </c>
      <c r="K250" s="654" t="s">
        <v>1414</v>
      </c>
      <c r="L250" s="654" t="s">
        <v>1414</v>
      </c>
      <c r="M250" s="654" t="s">
        <v>1414</v>
      </c>
      <c r="N250" s="654" t="s">
        <v>1414</v>
      </c>
      <c r="O250" s="654">
        <v>2</v>
      </c>
      <c r="P250" s="654">
        <v>2</v>
      </c>
      <c r="Q250" s="654">
        <v>2</v>
      </c>
      <c r="R250" s="654">
        <v>2</v>
      </c>
      <c r="S250" s="654" t="s">
        <v>1414</v>
      </c>
      <c r="T250" s="654" t="s">
        <v>1414</v>
      </c>
      <c r="U250" s="654" t="s">
        <v>1414</v>
      </c>
      <c r="V250" s="654" t="s">
        <v>1414</v>
      </c>
      <c r="W250" s="655" t="s">
        <v>1719</v>
      </c>
      <c r="X250" s="655"/>
      <c r="Y250" s="656"/>
      <c r="Z250" s="656"/>
      <c r="AA250" s="656"/>
      <c r="AB250" s="656"/>
      <c r="AC250" s="658"/>
      <c r="AD250" s="62"/>
      <c r="AE250" s="66"/>
      <c r="AF250" s="62"/>
      <c r="AG250" s="62"/>
    </row>
    <row r="251" spans="1:33" s="64" customFormat="1" ht="16.5" customHeight="1" x14ac:dyDescent="0.15">
      <c r="A251" s="650"/>
      <c r="B251" s="651">
        <v>233</v>
      </c>
      <c r="C251" s="652" t="s">
        <v>462</v>
      </c>
      <c r="D251" s="653" t="s">
        <v>1720</v>
      </c>
      <c r="E251" s="654" t="s">
        <v>1414</v>
      </c>
      <c r="F251" s="654" t="s">
        <v>1414</v>
      </c>
      <c r="G251" s="654" t="s">
        <v>1414</v>
      </c>
      <c r="H251" s="654" t="s">
        <v>1414</v>
      </c>
      <c r="I251" s="654" t="s">
        <v>1414</v>
      </c>
      <c r="J251" s="654" t="s">
        <v>1414</v>
      </c>
      <c r="K251" s="654" t="s">
        <v>1414</v>
      </c>
      <c r="L251" s="654" t="s">
        <v>1414</v>
      </c>
      <c r="M251" s="654" t="s">
        <v>1414</v>
      </c>
      <c r="N251" s="654" t="s">
        <v>1414</v>
      </c>
      <c r="O251" s="654">
        <v>1</v>
      </c>
      <c r="P251" s="654">
        <v>1</v>
      </c>
      <c r="Q251" s="654">
        <v>1</v>
      </c>
      <c r="R251" s="654">
        <v>1</v>
      </c>
      <c r="S251" s="654" t="s">
        <v>1414</v>
      </c>
      <c r="T251" s="654" t="s">
        <v>1414</v>
      </c>
      <c r="U251" s="654" t="s">
        <v>1414</v>
      </c>
      <c r="V251" s="654" t="s">
        <v>1414</v>
      </c>
      <c r="W251" s="655" t="s">
        <v>1721</v>
      </c>
      <c r="X251" s="655"/>
      <c r="Y251" s="656"/>
      <c r="Z251" s="656"/>
      <c r="AA251" s="656"/>
      <c r="AB251" s="656"/>
      <c r="AC251" s="658"/>
      <c r="AD251" s="62"/>
      <c r="AE251" s="66"/>
      <c r="AF251" s="62"/>
      <c r="AG251" s="62"/>
    </row>
    <row r="252" spans="1:33" s="64" customFormat="1" ht="16.5" customHeight="1" x14ac:dyDescent="0.15">
      <c r="A252" s="650"/>
      <c r="B252" s="651">
        <v>234</v>
      </c>
      <c r="C252" s="652" t="s">
        <v>463</v>
      </c>
      <c r="D252" s="653" t="s">
        <v>1722</v>
      </c>
      <c r="E252" s="654" t="s">
        <v>1414</v>
      </c>
      <c r="F252" s="654" t="s">
        <v>1414</v>
      </c>
      <c r="G252" s="654" t="s">
        <v>1414</v>
      </c>
      <c r="H252" s="654" t="s">
        <v>1414</v>
      </c>
      <c r="I252" s="654" t="s">
        <v>1414</v>
      </c>
      <c r="J252" s="654" t="s">
        <v>1414</v>
      </c>
      <c r="K252" s="654" t="s">
        <v>1414</v>
      </c>
      <c r="L252" s="654" t="s">
        <v>1414</v>
      </c>
      <c r="M252" s="654" t="s">
        <v>1414</v>
      </c>
      <c r="N252" s="654" t="s">
        <v>1414</v>
      </c>
      <c r="O252" s="654">
        <v>4</v>
      </c>
      <c r="P252" s="654">
        <v>4</v>
      </c>
      <c r="Q252" s="654">
        <v>4</v>
      </c>
      <c r="R252" s="654">
        <v>4</v>
      </c>
      <c r="S252" s="654" t="s">
        <v>1414</v>
      </c>
      <c r="T252" s="654" t="s">
        <v>1414</v>
      </c>
      <c r="U252" s="654" t="s">
        <v>1414</v>
      </c>
      <c r="V252" s="654" t="s">
        <v>1414</v>
      </c>
      <c r="W252" s="655" t="s">
        <v>1723</v>
      </c>
      <c r="X252" s="655"/>
      <c r="Y252" s="656"/>
      <c r="Z252" s="656"/>
      <c r="AA252" s="656"/>
      <c r="AB252" s="656"/>
      <c r="AC252" s="658"/>
      <c r="AD252" s="62"/>
      <c r="AE252" s="66"/>
      <c r="AF252" s="62"/>
      <c r="AG252" s="62"/>
    </row>
    <row r="253" spans="1:33" s="64" customFormat="1" ht="16.5" customHeight="1" x14ac:dyDescent="0.15">
      <c r="A253" s="650"/>
      <c r="B253" s="651">
        <v>235</v>
      </c>
      <c r="C253" s="652" t="s">
        <v>464</v>
      </c>
      <c r="D253" s="653" t="s">
        <v>1724</v>
      </c>
      <c r="E253" s="654" t="s">
        <v>1414</v>
      </c>
      <c r="F253" s="654" t="s">
        <v>1414</v>
      </c>
      <c r="G253" s="654" t="s">
        <v>1414</v>
      </c>
      <c r="H253" s="654" t="s">
        <v>1414</v>
      </c>
      <c r="I253" s="654" t="s">
        <v>1414</v>
      </c>
      <c r="J253" s="654" t="s">
        <v>1414</v>
      </c>
      <c r="K253" s="654" t="s">
        <v>1414</v>
      </c>
      <c r="L253" s="654" t="s">
        <v>1414</v>
      </c>
      <c r="M253" s="654" t="s">
        <v>1414</v>
      </c>
      <c r="N253" s="654" t="s">
        <v>1414</v>
      </c>
      <c r="O253" s="654">
        <v>8</v>
      </c>
      <c r="P253" s="654">
        <v>8</v>
      </c>
      <c r="Q253" s="654">
        <v>8</v>
      </c>
      <c r="R253" s="654">
        <v>8</v>
      </c>
      <c r="S253" s="654" t="s">
        <v>1414</v>
      </c>
      <c r="T253" s="654" t="s">
        <v>1414</v>
      </c>
      <c r="U253" s="654" t="s">
        <v>1414</v>
      </c>
      <c r="V253" s="654" t="s">
        <v>1414</v>
      </c>
      <c r="W253" s="655" t="s">
        <v>1725</v>
      </c>
      <c r="X253" s="655"/>
      <c r="Y253" s="656"/>
      <c r="Z253" s="656"/>
      <c r="AA253" s="656"/>
      <c r="AB253" s="656"/>
      <c r="AC253" s="658"/>
      <c r="AD253" s="62"/>
      <c r="AE253" s="66"/>
      <c r="AF253" s="62"/>
      <c r="AG253" s="62"/>
    </row>
    <row r="254" spans="1:33" s="64" customFormat="1" ht="16.5" customHeight="1" x14ac:dyDescent="0.15">
      <c r="A254" s="650"/>
      <c r="B254" s="651">
        <v>265</v>
      </c>
      <c r="C254" s="652" t="s">
        <v>408</v>
      </c>
      <c r="D254" s="653" t="s">
        <v>1726</v>
      </c>
      <c r="E254" s="654" t="s">
        <v>1414</v>
      </c>
      <c r="F254" s="654" t="s">
        <v>1414</v>
      </c>
      <c r="G254" s="654" t="s">
        <v>1414</v>
      </c>
      <c r="H254" s="654" t="s">
        <v>1414</v>
      </c>
      <c r="I254" s="654" t="s">
        <v>1414</v>
      </c>
      <c r="J254" s="654" t="s">
        <v>1414</v>
      </c>
      <c r="K254" s="654" t="s">
        <v>1414</v>
      </c>
      <c r="L254" s="654" t="s">
        <v>1414</v>
      </c>
      <c r="M254" s="654" t="s">
        <v>1414</v>
      </c>
      <c r="N254" s="654" t="s">
        <v>1414</v>
      </c>
      <c r="O254" s="654" t="s">
        <v>1414</v>
      </c>
      <c r="P254" s="654" t="s">
        <v>1414</v>
      </c>
      <c r="Q254" s="654" t="s">
        <v>1414</v>
      </c>
      <c r="R254" s="654" t="s">
        <v>1414</v>
      </c>
      <c r="S254" s="654" t="s">
        <v>1414</v>
      </c>
      <c r="T254" s="654" t="s">
        <v>1414</v>
      </c>
      <c r="U254" s="654" t="s">
        <v>1414</v>
      </c>
      <c r="V254" s="654" t="s">
        <v>1414</v>
      </c>
      <c r="W254" s="655" t="s">
        <v>1414</v>
      </c>
      <c r="X254" s="655"/>
      <c r="Y254" s="656"/>
      <c r="Z254" s="656"/>
      <c r="AA254" s="656"/>
      <c r="AB254" s="656"/>
      <c r="AC254" s="658"/>
      <c r="AD254" s="62"/>
      <c r="AE254" s="63"/>
      <c r="AF254" s="62"/>
      <c r="AG254" s="62"/>
    </row>
    <row r="255" spans="1:33" s="64" customFormat="1" ht="16.5" customHeight="1" x14ac:dyDescent="0.15">
      <c r="A255" s="650"/>
      <c r="B255" s="651">
        <v>254</v>
      </c>
      <c r="C255" s="652" t="s">
        <v>468</v>
      </c>
      <c r="D255" s="653" t="s">
        <v>1727</v>
      </c>
      <c r="E255" s="654" t="s">
        <v>1414</v>
      </c>
      <c r="F255" s="654" t="s">
        <v>1414</v>
      </c>
      <c r="G255" s="654" t="s">
        <v>1414</v>
      </c>
      <c r="H255" s="654" t="s">
        <v>1414</v>
      </c>
      <c r="I255" s="654" t="s">
        <v>1414</v>
      </c>
      <c r="J255" s="654" t="s">
        <v>1414</v>
      </c>
      <c r="K255" s="654" t="s">
        <v>1414</v>
      </c>
      <c r="L255" s="654" t="s">
        <v>1414</v>
      </c>
      <c r="M255" s="654" t="s">
        <v>1414</v>
      </c>
      <c r="N255" s="654" t="s">
        <v>1414</v>
      </c>
      <c r="O255" s="654" t="s">
        <v>1414</v>
      </c>
      <c r="P255" s="654" t="s">
        <v>1414</v>
      </c>
      <c r="Q255" s="654" t="s">
        <v>1414</v>
      </c>
      <c r="R255" s="654" t="s">
        <v>1414</v>
      </c>
      <c r="S255" s="654" t="s">
        <v>1414</v>
      </c>
      <c r="T255" s="654" t="s">
        <v>1414</v>
      </c>
      <c r="U255" s="654" t="s">
        <v>1414</v>
      </c>
      <c r="V255" s="654" t="s">
        <v>1414</v>
      </c>
      <c r="W255" s="655"/>
      <c r="X255" s="655"/>
      <c r="Y255" s="656"/>
      <c r="Z255" s="656"/>
      <c r="AA255" s="656"/>
      <c r="AB255" s="656"/>
      <c r="AC255" s="658"/>
      <c r="AD255" s="62"/>
      <c r="AE255" s="63"/>
      <c r="AF255" s="62"/>
      <c r="AG255" s="62"/>
    </row>
    <row r="256" spans="1:33" s="64" customFormat="1" ht="16.5" customHeight="1" x14ac:dyDescent="0.15">
      <c r="A256" s="650"/>
      <c r="B256" s="651">
        <v>257</v>
      </c>
      <c r="C256" s="652" t="s">
        <v>471</v>
      </c>
      <c r="D256" s="653" t="s">
        <v>1728</v>
      </c>
      <c r="E256" s="654" t="s">
        <v>1414</v>
      </c>
      <c r="F256" s="654" t="s">
        <v>1414</v>
      </c>
      <c r="G256" s="654" t="s">
        <v>1414</v>
      </c>
      <c r="H256" s="654" t="s">
        <v>1414</v>
      </c>
      <c r="I256" s="654" t="s">
        <v>1414</v>
      </c>
      <c r="J256" s="654" t="s">
        <v>1414</v>
      </c>
      <c r="K256" s="654" t="s">
        <v>1414</v>
      </c>
      <c r="L256" s="654" t="s">
        <v>1414</v>
      </c>
      <c r="M256" s="654" t="s">
        <v>1414</v>
      </c>
      <c r="N256" s="654" t="s">
        <v>1414</v>
      </c>
      <c r="O256" s="654" t="s">
        <v>1414</v>
      </c>
      <c r="P256" s="654" t="s">
        <v>1414</v>
      </c>
      <c r="Q256" s="654" t="s">
        <v>1414</v>
      </c>
      <c r="R256" s="654" t="s">
        <v>1414</v>
      </c>
      <c r="S256" s="654" t="s">
        <v>1414</v>
      </c>
      <c r="T256" s="654" t="s">
        <v>1414</v>
      </c>
      <c r="U256" s="654" t="s">
        <v>1414</v>
      </c>
      <c r="V256" s="654" t="s">
        <v>1414</v>
      </c>
      <c r="W256" s="655"/>
      <c r="X256" s="655"/>
      <c r="Y256" s="656"/>
      <c r="Z256" s="656"/>
      <c r="AA256" s="656"/>
      <c r="AB256" s="656"/>
      <c r="AC256" s="658"/>
      <c r="AD256" s="62"/>
      <c r="AE256" s="63"/>
      <c r="AF256" s="62"/>
      <c r="AG256" s="62"/>
    </row>
    <row r="257" spans="1:35" s="64" customFormat="1" ht="16.5" customHeight="1" x14ac:dyDescent="0.15">
      <c r="A257" s="650"/>
      <c r="B257" s="651">
        <v>255</v>
      </c>
      <c r="C257" s="652" t="s">
        <v>469</v>
      </c>
      <c r="D257" s="653" t="s">
        <v>1729</v>
      </c>
      <c r="E257" s="654" t="s">
        <v>1414</v>
      </c>
      <c r="F257" s="654" t="s">
        <v>1414</v>
      </c>
      <c r="G257" s="654" t="s">
        <v>1414</v>
      </c>
      <c r="H257" s="654" t="s">
        <v>1414</v>
      </c>
      <c r="I257" s="654" t="s">
        <v>1414</v>
      </c>
      <c r="J257" s="654" t="s">
        <v>1414</v>
      </c>
      <c r="K257" s="654" t="s">
        <v>1414</v>
      </c>
      <c r="L257" s="654" t="s">
        <v>1414</v>
      </c>
      <c r="M257" s="654" t="s">
        <v>1414</v>
      </c>
      <c r="N257" s="654" t="s">
        <v>1414</v>
      </c>
      <c r="O257" s="654" t="s">
        <v>1414</v>
      </c>
      <c r="P257" s="654" t="s">
        <v>1414</v>
      </c>
      <c r="Q257" s="654" t="s">
        <v>1414</v>
      </c>
      <c r="R257" s="654" t="s">
        <v>1414</v>
      </c>
      <c r="S257" s="654" t="s">
        <v>1414</v>
      </c>
      <c r="T257" s="654" t="s">
        <v>1414</v>
      </c>
      <c r="U257" s="654" t="s">
        <v>1414</v>
      </c>
      <c r="V257" s="654" t="s">
        <v>1414</v>
      </c>
      <c r="W257" s="655"/>
      <c r="X257" s="655"/>
      <c r="Y257" s="656"/>
      <c r="Z257" s="656"/>
      <c r="AA257" s="656"/>
      <c r="AB257" s="656"/>
      <c r="AC257" s="658"/>
      <c r="AD257" s="62"/>
      <c r="AE257" s="63"/>
      <c r="AF257" s="62"/>
      <c r="AG257" s="62"/>
    </row>
    <row r="258" spans="1:35" s="64" customFormat="1" ht="16.5" customHeight="1" x14ac:dyDescent="0.15">
      <c r="A258" s="650"/>
      <c r="B258" s="651">
        <v>258</v>
      </c>
      <c r="C258" s="652" t="s">
        <v>472</v>
      </c>
      <c r="D258" s="653" t="s">
        <v>1730</v>
      </c>
      <c r="E258" s="654" t="s">
        <v>1414</v>
      </c>
      <c r="F258" s="654" t="s">
        <v>1414</v>
      </c>
      <c r="G258" s="654" t="s">
        <v>1414</v>
      </c>
      <c r="H258" s="654" t="s">
        <v>1414</v>
      </c>
      <c r="I258" s="654" t="s">
        <v>1414</v>
      </c>
      <c r="J258" s="654" t="s">
        <v>1414</v>
      </c>
      <c r="K258" s="654" t="s">
        <v>1414</v>
      </c>
      <c r="L258" s="654" t="s">
        <v>1414</v>
      </c>
      <c r="M258" s="654" t="s">
        <v>1414</v>
      </c>
      <c r="N258" s="654" t="s">
        <v>1414</v>
      </c>
      <c r="O258" s="654" t="s">
        <v>1414</v>
      </c>
      <c r="P258" s="654" t="s">
        <v>1414</v>
      </c>
      <c r="Q258" s="654" t="s">
        <v>1414</v>
      </c>
      <c r="R258" s="654" t="s">
        <v>1414</v>
      </c>
      <c r="S258" s="654" t="s">
        <v>1414</v>
      </c>
      <c r="T258" s="654" t="s">
        <v>1414</v>
      </c>
      <c r="U258" s="654" t="s">
        <v>1414</v>
      </c>
      <c r="V258" s="654" t="s">
        <v>1414</v>
      </c>
      <c r="W258" s="655"/>
      <c r="X258" s="655"/>
      <c r="Y258" s="656"/>
      <c r="Z258" s="656"/>
      <c r="AA258" s="656"/>
      <c r="AB258" s="656"/>
      <c r="AC258" s="658"/>
      <c r="AD258" s="62"/>
      <c r="AE258" s="63"/>
      <c r="AF258" s="62"/>
      <c r="AG258" s="62"/>
    </row>
    <row r="259" spans="1:35" s="64" customFormat="1" ht="16.5" customHeight="1" x14ac:dyDescent="0.15">
      <c r="A259" s="650"/>
      <c r="B259" s="651">
        <v>256</v>
      </c>
      <c r="C259" s="652" t="s">
        <v>470</v>
      </c>
      <c r="D259" s="653" t="s">
        <v>1731</v>
      </c>
      <c r="E259" s="654" t="s">
        <v>1414</v>
      </c>
      <c r="F259" s="654" t="s">
        <v>1414</v>
      </c>
      <c r="G259" s="654" t="s">
        <v>1414</v>
      </c>
      <c r="H259" s="654" t="s">
        <v>1414</v>
      </c>
      <c r="I259" s="654" t="s">
        <v>1414</v>
      </c>
      <c r="J259" s="654" t="s">
        <v>1414</v>
      </c>
      <c r="K259" s="654" t="s">
        <v>1414</v>
      </c>
      <c r="L259" s="654" t="s">
        <v>1414</v>
      </c>
      <c r="M259" s="654" t="s">
        <v>1414</v>
      </c>
      <c r="N259" s="654" t="s">
        <v>1414</v>
      </c>
      <c r="O259" s="654" t="s">
        <v>1414</v>
      </c>
      <c r="P259" s="654" t="s">
        <v>1414</v>
      </c>
      <c r="Q259" s="654" t="s">
        <v>1414</v>
      </c>
      <c r="R259" s="654" t="s">
        <v>1414</v>
      </c>
      <c r="S259" s="654" t="s">
        <v>1414</v>
      </c>
      <c r="T259" s="654" t="s">
        <v>1414</v>
      </c>
      <c r="U259" s="654" t="s">
        <v>1414</v>
      </c>
      <c r="V259" s="654" t="s">
        <v>1414</v>
      </c>
      <c r="W259" s="655"/>
      <c r="X259" s="655"/>
      <c r="Y259" s="656"/>
      <c r="Z259" s="656"/>
      <c r="AA259" s="656"/>
      <c r="AB259" s="656"/>
      <c r="AC259" s="658"/>
      <c r="AD259" s="62"/>
      <c r="AE259" s="63"/>
      <c r="AF259" s="62"/>
      <c r="AG259" s="62"/>
    </row>
    <row r="260" spans="1:35" s="64" customFormat="1" ht="16.5" customHeight="1" x14ac:dyDescent="0.15">
      <c r="A260" s="650"/>
      <c r="B260" s="651">
        <v>259</v>
      </c>
      <c r="C260" s="652" t="s">
        <v>473</v>
      </c>
      <c r="D260" s="653" t="s">
        <v>1732</v>
      </c>
      <c r="E260" s="654" t="s">
        <v>1414</v>
      </c>
      <c r="F260" s="654" t="s">
        <v>1414</v>
      </c>
      <c r="G260" s="654" t="s">
        <v>1414</v>
      </c>
      <c r="H260" s="654" t="s">
        <v>1414</v>
      </c>
      <c r="I260" s="654" t="s">
        <v>1414</v>
      </c>
      <c r="J260" s="654" t="s">
        <v>1414</v>
      </c>
      <c r="K260" s="654" t="s">
        <v>1414</v>
      </c>
      <c r="L260" s="654" t="s">
        <v>1414</v>
      </c>
      <c r="M260" s="654" t="s">
        <v>1414</v>
      </c>
      <c r="N260" s="654" t="s">
        <v>1414</v>
      </c>
      <c r="O260" s="654" t="s">
        <v>1414</v>
      </c>
      <c r="P260" s="654" t="s">
        <v>1414</v>
      </c>
      <c r="Q260" s="654" t="s">
        <v>1414</v>
      </c>
      <c r="R260" s="654" t="s">
        <v>1414</v>
      </c>
      <c r="S260" s="654" t="s">
        <v>1414</v>
      </c>
      <c r="T260" s="654" t="s">
        <v>1414</v>
      </c>
      <c r="U260" s="654" t="s">
        <v>1414</v>
      </c>
      <c r="V260" s="654" t="s">
        <v>1414</v>
      </c>
      <c r="W260" s="655"/>
      <c r="X260" s="655"/>
      <c r="Y260" s="656"/>
      <c r="Z260" s="656"/>
      <c r="AA260" s="656"/>
      <c r="AB260" s="656"/>
      <c r="AC260" s="658"/>
      <c r="AD260" s="62"/>
      <c r="AE260" s="63"/>
      <c r="AF260" s="62"/>
      <c r="AG260" s="62"/>
    </row>
    <row r="261" spans="1:35" s="64" customFormat="1" ht="16.5" customHeight="1" x14ac:dyDescent="0.15">
      <c r="A261" s="650"/>
      <c r="B261" s="651">
        <v>246</v>
      </c>
      <c r="C261" s="652" t="s">
        <v>474</v>
      </c>
      <c r="D261" s="653" t="s">
        <v>1733</v>
      </c>
      <c r="E261" s="654" t="s">
        <v>1414</v>
      </c>
      <c r="F261" s="654" t="s">
        <v>1414</v>
      </c>
      <c r="G261" s="654" t="s">
        <v>1414</v>
      </c>
      <c r="H261" s="654" t="s">
        <v>1414</v>
      </c>
      <c r="I261" s="654">
        <v>90</v>
      </c>
      <c r="J261" s="654">
        <v>90</v>
      </c>
      <c r="K261" s="654">
        <v>90</v>
      </c>
      <c r="L261" s="654">
        <v>90</v>
      </c>
      <c r="M261" s="654" t="s">
        <v>1414</v>
      </c>
      <c r="N261" s="654" t="s">
        <v>1414</v>
      </c>
      <c r="O261" s="654" t="s">
        <v>1414</v>
      </c>
      <c r="P261" s="654" t="s">
        <v>1414</v>
      </c>
      <c r="Q261" s="654" t="s">
        <v>1414</v>
      </c>
      <c r="R261" s="654" t="s">
        <v>1414</v>
      </c>
      <c r="S261" s="654" t="s">
        <v>1414</v>
      </c>
      <c r="T261" s="654" t="s">
        <v>1414</v>
      </c>
      <c r="U261" s="654" t="s">
        <v>1414</v>
      </c>
      <c r="V261" s="654" t="s">
        <v>1414</v>
      </c>
      <c r="W261" s="655"/>
      <c r="X261" s="655"/>
      <c r="Y261" s="656"/>
      <c r="Z261" s="656"/>
      <c r="AA261" s="656"/>
      <c r="AB261" s="656"/>
      <c r="AC261" s="658"/>
      <c r="AD261" s="62"/>
      <c r="AE261" s="63"/>
      <c r="AF261" s="62"/>
      <c r="AG261" s="62"/>
    </row>
    <row r="262" spans="1:35" s="64" customFormat="1" ht="16.5" customHeight="1" x14ac:dyDescent="0.15">
      <c r="A262" s="650"/>
      <c r="B262" s="651">
        <v>247</v>
      </c>
      <c r="C262" s="652" t="s">
        <v>475</v>
      </c>
      <c r="D262" s="653" t="s">
        <v>1734</v>
      </c>
      <c r="E262" s="654" t="s">
        <v>1414</v>
      </c>
      <c r="F262" s="654" t="s">
        <v>1414</v>
      </c>
      <c r="G262" s="654" t="s">
        <v>1414</v>
      </c>
      <c r="H262" s="654" t="s">
        <v>1414</v>
      </c>
      <c r="I262" s="654">
        <v>90</v>
      </c>
      <c r="J262" s="654">
        <v>90</v>
      </c>
      <c r="K262" s="654">
        <v>90</v>
      </c>
      <c r="L262" s="654">
        <v>90</v>
      </c>
      <c r="M262" s="654" t="s">
        <v>1414</v>
      </c>
      <c r="N262" s="654" t="s">
        <v>1414</v>
      </c>
      <c r="O262" s="654" t="s">
        <v>1414</v>
      </c>
      <c r="P262" s="654" t="s">
        <v>1414</v>
      </c>
      <c r="Q262" s="654" t="s">
        <v>1414</v>
      </c>
      <c r="R262" s="654" t="s">
        <v>1414</v>
      </c>
      <c r="S262" s="654" t="s">
        <v>1414</v>
      </c>
      <c r="T262" s="654" t="s">
        <v>1414</v>
      </c>
      <c r="U262" s="654" t="s">
        <v>1414</v>
      </c>
      <c r="V262" s="654" t="s">
        <v>1414</v>
      </c>
      <c r="W262" s="655"/>
      <c r="X262" s="655"/>
      <c r="Y262" s="656"/>
      <c r="Z262" s="656"/>
      <c r="AA262" s="656"/>
      <c r="AB262" s="656"/>
      <c r="AC262" s="658"/>
      <c r="AD262" s="62"/>
      <c r="AE262" s="63"/>
      <c r="AF262" s="62"/>
      <c r="AG262" s="62"/>
    </row>
    <row r="263" spans="1:35" s="64" customFormat="1" ht="16.5" customHeight="1" x14ac:dyDescent="0.15">
      <c r="A263" s="650"/>
      <c r="B263" s="651">
        <v>248</v>
      </c>
      <c r="C263" s="652" t="s">
        <v>476</v>
      </c>
      <c r="D263" s="653" t="s">
        <v>1735</v>
      </c>
      <c r="E263" s="654" t="s">
        <v>1414</v>
      </c>
      <c r="F263" s="654" t="s">
        <v>1414</v>
      </c>
      <c r="G263" s="654" t="s">
        <v>1414</v>
      </c>
      <c r="H263" s="654" t="s">
        <v>1414</v>
      </c>
      <c r="I263" s="654">
        <v>90</v>
      </c>
      <c r="J263" s="654">
        <v>90</v>
      </c>
      <c r="K263" s="654">
        <v>90</v>
      </c>
      <c r="L263" s="654">
        <v>90</v>
      </c>
      <c r="M263" s="654" t="s">
        <v>1414</v>
      </c>
      <c r="N263" s="654" t="s">
        <v>1414</v>
      </c>
      <c r="O263" s="654" t="s">
        <v>1414</v>
      </c>
      <c r="P263" s="654" t="s">
        <v>1414</v>
      </c>
      <c r="Q263" s="654" t="s">
        <v>1414</v>
      </c>
      <c r="R263" s="654" t="s">
        <v>1414</v>
      </c>
      <c r="S263" s="654" t="s">
        <v>1414</v>
      </c>
      <c r="T263" s="654" t="s">
        <v>1414</v>
      </c>
      <c r="U263" s="654" t="s">
        <v>1414</v>
      </c>
      <c r="V263" s="654" t="s">
        <v>1414</v>
      </c>
      <c r="W263" s="655"/>
      <c r="X263" s="655"/>
      <c r="Y263" s="656"/>
      <c r="Z263" s="656"/>
      <c r="AA263" s="656"/>
      <c r="AB263" s="656"/>
      <c r="AC263" s="658"/>
      <c r="AD263" s="62"/>
      <c r="AE263" s="63"/>
      <c r="AF263" s="62"/>
      <c r="AG263" s="62"/>
    </row>
    <row r="264" spans="1:35" s="64" customFormat="1" ht="16.5" customHeight="1" x14ac:dyDescent="0.15">
      <c r="A264" s="650"/>
      <c r="B264" s="651">
        <v>249</v>
      </c>
      <c r="C264" s="652" t="s">
        <v>477</v>
      </c>
      <c r="D264" s="653" t="s">
        <v>1736</v>
      </c>
      <c r="E264" s="654" t="s">
        <v>1414</v>
      </c>
      <c r="F264" s="654" t="s">
        <v>1414</v>
      </c>
      <c r="G264" s="654" t="s">
        <v>1414</v>
      </c>
      <c r="H264" s="654" t="s">
        <v>1414</v>
      </c>
      <c r="I264" s="654">
        <v>90</v>
      </c>
      <c r="J264" s="654">
        <v>90</v>
      </c>
      <c r="K264" s="654">
        <v>90</v>
      </c>
      <c r="L264" s="654">
        <v>90</v>
      </c>
      <c r="M264" s="654" t="s">
        <v>1414</v>
      </c>
      <c r="N264" s="654" t="s">
        <v>1414</v>
      </c>
      <c r="O264" s="654" t="s">
        <v>1414</v>
      </c>
      <c r="P264" s="654" t="s">
        <v>1414</v>
      </c>
      <c r="Q264" s="654" t="s">
        <v>1414</v>
      </c>
      <c r="R264" s="654" t="s">
        <v>1414</v>
      </c>
      <c r="S264" s="654" t="s">
        <v>1414</v>
      </c>
      <c r="T264" s="654" t="s">
        <v>1414</v>
      </c>
      <c r="U264" s="654" t="s">
        <v>1414</v>
      </c>
      <c r="V264" s="654" t="s">
        <v>1414</v>
      </c>
      <c r="W264" s="655"/>
      <c r="X264" s="655"/>
      <c r="Y264" s="656"/>
      <c r="Z264" s="656"/>
      <c r="AA264" s="656"/>
      <c r="AB264" s="656"/>
      <c r="AC264" s="658"/>
      <c r="AD264" s="62"/>
      <c r="AE264" s="63"/>
      <c r="AF264" s="62"/>
      <c r="AG264" s="62"/>
    </row>
    <row r="265" spans="1:35" s="64" customFormat="1" ht="16.5" customHeight="1" x14ac:dyDescent="0.15">
      <c r="A265" s="650"/>
      <c r="B265" s="651">
        <v>238</v>
      </c>
      <c r="C265" s="652" t="s">
        <v>478</v>
      </c>
      <c r="D265" s="653" t="s">
        <v>1737</v>
      </c>
      <c r="E265" s="654" t="s">
        <v>1414</v>
      </c>
      <c r="F265" s="654" t="s">
        <v>1414</v>
      </c>
      <c r="G265" s="654" t="s">
        <v>1414</v>
      </c>
      <c r="H265" s="654" t="s">
        <v>1414</v>
      </c>
      <c r="I265" s="654">
        <v>18</v>
      </c>
      <c r="J265" s="654">
        <v>18</v>
      </c>
      <c r="K265" s="654">
        <v>18</v>
      </c>
      <c r="L265" s="654">
        <v>18</v>
      </c>
      <c r="M265" s="654" t="s">
        <v>1414</v>
      </c>
      <c r="N265" s="654" t="s">
        <v>1414</v>
      </c>
      <c r="O265" s="654" t="s">
        <v>1414</v>
      </c>
      <c r="P265" s="654" t="s">
        <v>1414</v>
      </c>
      <c r="Q265" s="654" t="s">
        <v>1414</v>
      </c>
      <c r="R265" s="654" t="s">
        <v>1414</v>
      </c>
      <c r="S265" s="654" t="s">
        <v>1414</v>
      </c>
      <c r="T265" s="654" t="s">
        <v>1414</v>
      </c>
      <c r="U265" s="654" t="s">
        <v>1414</v>
      </c>
      <c r="V265" s="654" t="s">
        <v>1414</v>
      </c>
      <c r="W265" s="655"/>
      <c r="X265" s="655"/>
      <c r="Y265" s="656"/>
      <c r="Z265" s="656"/>
      <c r="AA265" s="656"/>
      <c r="AB265" s="656"/>
      <c r="AC265" s="658"/>
      <c r="AD265" s="62"/>
      <c r="AE265" s="63"/>
      <c r="AF265" s="62"/>
      <c r="AG265" s="62"/>
    </row>
    <row r="266" spans="1:35" s="64" customFormat="1" ht="16.5" customHeight="1" x14ac:dyDescent="0.15">
      <c r="A266" s="650"/>
      <c r="B266" s="651">
        <v>239</v>
      </c>
      <c r="C266" s="652" t="s">
        <v>479</v>
      </c>
      <c r="D266" s="653" t="s">
        <v>1738</v>
      </c>
      <c r="E266" s="654" t="s">
        <v>1414</v>
      </c>
      <c r="F266" s="654" t="s">
        <v>1414</v>
      </c>
      <c r="G266" s="654" t="s">
        <v>1414</v>
      </c>
      <c r="H266" s="654" t="s">
        <v>1414</v>
      </c>
      <c r="I266" s="654">
        <v>18</v>
      </c>
      <c r="J266" s="654">
        <v>18</v>
      </c>
      <c r="K266" s="654">
        <v>18</v>
      </c>
      <c r="L266" s="654">
        <v>18</v>
      </c>
      <c r="M266" s="654" t="s">
        <v>1414</v>
      </c>
      <c r="N266" s="654" t="s">
        <v>1414</v>
      </c>
      <c r="O266" s="654" t="s">
        <v>1414</v>
      </c>
      <c r="P266" s="654" t="s">
        <v>1414</v>
      </c>
      <c r="Q266" s="654" t="s">
        <v>1414</v>
      </c>
      <c r="R266" s="654" t="s">
        <v>1414</v>
      </c>
      <c r="S266" s="654" t="s">
        <v>1414</v>
      </c>
      <c r="T266" s="654" t="s">
        <v>1414</v>
      </c>
      <c r="U266" s="654" t="s">
        <v>1414</v>
      </c>
      <c r="V266" s="654" t="s">
        <v>1414</v>
      </c>
      <c r="W266" s="655"/>
      <c r="X266" s="655"/>
      <c r="Y266" s="656"/>
      <c r="Z266" s="656"/>
      <c r="AA266" s="656"/>
      <c r="AB266" s="656"/>
      <c r="AC266" s="658"/>
      <c r="AD266" s="62"/>
      <c r="AE266" s="63"/>
      <c r="AF266" s="62"/>
      <c r="AG266" s="62"/>
    </row>
    <row r="267" spans="1:35" s="64" customFormat="1" ht="16.5" customHeight="1" x14ac:dyDescent="0.15">
      <c r="A267" s="650"/>
      <c r="B267" s="651">
        <v>242</v>
      </c>
      <c r="C267" s="652" t="s">
        <v>480</v>
      </c>
      <c r="D267" s="653" t="s">
        <v>1739</v>
      </c>
      <c r="E267" s="654" t="s">
        <v>1414</v>
      </c>
      <c r="F267" s="654" t="s">
        <v>1414</v>
      </c>
      <c r="G267" s="654" t="s">
        <v>1414</v>
      </c>
      <c r="H267" s="654" t="s">
        <v>1414</v>
      </c>
      <c r="I267" s="654">
        <v>70</v>
      </c>
      <c r="J267" s="654">
        <v>70</v>
      </c>
      <c r="K267" s="654">
        <v>70</v>
      </c>
      <c r="L267" s="654">
        <v>70</v>
      </c>
      <c r="M267" s="654" t="s">
        <v>1414</v>
      </c>
      <c r="N267" s="654" t="s">
        <v>1414</v>
      </c>
      <c r="O267" s="654" t="s">
        <v>1414</v>
      </c>
      <c r="P267" s="654" t="s">
        <v>1414</v>
      </c>
      <c r="Q267" s="654" t="s">
        <v>1414</v>
      </c>
      <c r="R267" s="654" t="s">
        <v>1414</v>
      </c>
      <c r="S267" s="654" t="s">
        <v>1414</v>
      </c>
      <c r="T267" s="654" t="s">
        <v>1414</v>
      </c>
      <c r="U267" s="654" t="s">
        <v>1414</v>
      </c>
      <c r="V267" s="654" t="s">
        <v>1414</v>
      </c>
      <c r="W267" s="655"/>
      <c r="X267" s="655"/>
      <c r="Y267" s="656"/>
      <c r="Z267" s="656"/>
      <c r="AA267" s="656"/>
      <c r="AB267" s="656"/>
      <c r="AC267" s="658"/>
      <c r="AD267" s="62"/>
      <c r="AE267" s="63"/>
      <c r="AF267" s="62"/>
      <c r="AG267" s="62"/>
    </row>
    <row r="268" spans="1:35" s="64" customFormat="1" x14ac:dyDescent="0.15">
      <c r="A268" s="650"/>
      <c r="B268" s="651">
        <v>243</v>
      </c>
      <c r="C268" s="652" t="s">
        <v>481</v>
      </c>
      <c r="D268" s="653" t="s">
        <v>1740</v>
      </c>
      <c r="E268" s="654" t="s">
        <v>1414</v>
      </c>
      <c r="F268" s="654" t="s">
        <v>1414</v>
      </c>
      <c r="G268" s="654" t="s">
        <v>1414</v>
      </c>
      <c r="H268" s="654" t="s">
        <v>1414</v>
      </c>
      <c r="I268" s="654">
        <v>70</v>
      </c>
      <c r="J268" s="654">
        <v>70</v>
      </c>
      <c r="K268" s="654">
        <v>70</v>
      </c>
      <c r="L268" s="654">
        <v>70</v>
      </c>
      <c r="M268" s="654" t="s">
        <v>1414</v>
      </c>
      <c r="N268" s="654" t="s">
        <v>1414</v>
      </c>
      <c r="O268" s="654" t="s">
        <v>1414</v>
      </c>
      <c r="P268" s="654" t="s">
        <v>1414</v>
      </c>
      <c r="Q268" s="654" t="s">
        <v>1414</v>
      </c>
      <c r="R268" s="654" t="s">
        <v>1414</v>
      </c>
      <c r="S268" s="654" t="s">
        <v>1414</v>
      </c>
      <c r="T268" s="654" t="s">
        <v>1414</v>
      </c>
      <c r="U268" s="654" t="s">
        <v>1414</v>
      </c>
      <c r="V268" s="654" t="s">
        <v>1414</v>
      </c>
      <c r="W268" s="655"/>
      <c r="X268" s="655"/>
      <c r="Y268" s="656"/>
      <c r="Z268" s="656"/>
      <c r="AA268" s="656"/>
      <c r="AB268" s="656"/>
      <c r="AC268" s="658"/>
      <c r="AD268" s="62"/>
      <c r="AE268" s="63"/>
      <c r="AF268" s="62"/>
      <c r="AG268" s="62"/>
    </row>
    <row r="269" spans="1:35" s="64" customFormat="1" ht="16.5" customHeight="1" x14ac:dyDescent="0.15">
      <c r="A269" s="650"/>
      <c r="B269" s="651">
        <v>250</v>
      </c>
      <c r="C269" s="652" t="s">
        <v>482</v>
      </c>
      <c r="D269" s="653" t="s">
        <v>1741</v>
      </c>
      <c r="E269" s="654" t="s">
        <v>1414</v>
      </c>
      <c r="F269" s="654" t="s">
        <v>1414</v>
      </c>
      <c r="G269" s="654" t="s">
        <v>1414</v>
      </c>
      <c r="H269" s="654" t="s">
        <v>1414</v>
      </c>
      <c r="I269" s="654">
        <v>90</v>
      </c>
      <c r="J269" s="654">
        <v>90</v>
      </c>
      <c r="K269" s="654">
        <v>90</v>
      </c>
      <c r="L269" s="654">
        <v>90</v>
      </c>
      <c r="M269" s="654" t="s">
        <v>1414</v>
      </c>
      <c r="N269" s="654" t="s">
        <v>1414</v>
      </c>
      <c r="O269" s="654" t="s">
        <v>1414</v>
      </c>
      <c r="P269" s="654" t="s">
        <v>1414</v>
      </c>
      <c r="Q269" s="654" t="s">
        <v>1414</v>
      </c>
      <c r="R269" s="654" t="s">
        <v>1414</v>
      </c>
      <c r="S269" s="654" t="s">
        <v>1414</v>
      </c>
      <c r="T269" s="654" t="s">
        <v>1414</v>
      </c>
      <c r="U269" s="654" t="s">
        <v>1414</v>
      </c>
      <c r="V269" s="654" t="s">
        <v>1414</v>
      </c>
      <c r="W269" s="655"/>
      <c r="X269" s="655"/>
      <c r="Y269" s="656"/>
      <c r="Z269" s="656"/>
      <c r="AA269" s="656"/>
      <c r="AB269" s="656"/>
      <c r="AC269" s="658"/>
      <c r="AD269" s="62"/>
      <c r="AE269" s="63"/>
      <c r="AF269" s="62"/>
      <c r="AG269" s="62"/>
    </row>
    <row r="270" spans="1:35" s="65" customFormat="1" ht="16.5" customHeight="1" x14ac:dyDescent="0.15">
      <c r="A270" s="650"/>
      <c r="B270" s="651">
        <v>251</v>
      </c>
      <c r="C270" s="652" t="s">
        <v>483</v>
      </c>
      <c r="D270" s="653" t="s">
        <v>1742</v>
      </c>
      <c r="E270" s="654" t="s">
        <v>1414</v>
      </c>
      <c r="F270" s="654" t="s">
        <v>1414</v>
      </c>
      <c r="G270" s="654" t="s">
        <v>1414</v>
      </c>
      <c r="H270" s="654" t="s">
        <v>1414</v>
      </c>
      <c r="I270" s="654">
        <v>90</v>
      </c>
      <c r="J270" s="654">
        <v>90</v>
      </c>
      <c r="K270" s="654">
        <v>90</v>
      </c>
      <c r="L270" s="654">
        <v>90</v>
      </c>
      <c r="M270" s="654" t="s">
        <v>1414</v>
      </c>
      <c r="N270" s="654" t="s">
        <v>1414</v>
      </c>
      <c r="O270" s="654" t="s">
        <v>1414</v>
      </c>
      <c r="P270" s="654" t="s">
        <v>1414</v>
      </c>
      <c r="Q270" s="654" t="s">
        <v>1414</v>
      </c>
      <c r="R270" s="654" t="s">
        <v>1414</v>
      </c>
      <c r="S270" s="654" t="s">
        <v>1414</v>
      </c>
      <c r="T270" s="654" t="s">
        <v>1414</v>
      </c>
      <c r="U270" s="654" t="s">
        <v>1414</v>
      </c>
      <c r="V270" s="654" t="s">
        <v>1414</v>
      </c>
      <c r="W270" s="655"/>
      <c r="X270" s="655"/>
      <c r="Y270" s="656"/>
      <c r="Z270" s="656"/>
      <c r="AA270" s="656"/>
      <c r="AB270" s="656"/>
      <c r="AC270" s="658"/>
      <c r="AD270" s="62"/>
      <c r="AE270" s="63"/>
      <c r="AF270" s="62"/>
      <c r="AG270" s="62"/>
      <c r="AH270" s="64"/>
      <c r="AI270" s="64"/>
    </row>
    <row r="271" spans="1:35" s="65" customFormat="1" ht="16.5" customHeight="1" x14ac:dyDescent="0.15">
      <c r="A271" s="650"/>
      <c r="B271" s="651">
        <v>240</v>
      </c>
      <c r="C271" s="652" t="s">
        <v>484</v>
      </c>
      <c r="D271" s="653" t="s">
        <v>1743</v>
      </c>
      <c r="E271" s="654" t="s">
        <v>1414</v>
      </c>
      <c r="F271" s="654" t="s">
        <v>1414</v>
      </c>
      <c r="G271" s="654" t="s">
        <v>1414</v>
      </c>
      <c r="H271" s="654" t="s">
        <v>1414</v>
      </c>
      <c r="I271" s="654">
        <v>18</v>
      </c>
      <c r="J271" s="654">
        <v>18</v>
      </c>
      <c r="K271" s="654">
        <v>18</v>
      </c>
      <c r="L271" s="654">
        <v>18</v>
      </c>
      <c r="M271" s="654" t="s">
        <v>1414</v>
      </c>
      <c r="N271" s="654" t="s">
        <v>1414</v>
      </c>
      <c r="O271" s="654" t="s">
        <v>1414</v>
      </c>
      <c r="P271" s="654" t="s">
        <v>1414</v>
      </c>
      <c r="Q271" s="654" t="s">
        <v>1414</v>
      </c>
      <c r="R271" s="654" t="s">
        <v>1414</v>
      </c>
      <c r="S271" s="654" t="s">
        <v>1414</v>
      </c>
      <c r="T271" s="654" t="s">
        <v>1414</v>
      </c>
      <c r="U271" s="654" t="s">
        <v>1414</v>
      </c>
      <c r="V271" s="654" t="s">
        <v>1414</v>
      </c>
      <c r="W271" s="655"/>
      <c r="X271" s="655"/>
      <c r="Y271" s="656"/>
      <c r="Z271" s="656"/>
      <c r="AA271" s="656"/>
      <c r="AB271" s="656"/>
      <c r="AC271" s="658"/>
      <c r="AD271" s="62"/>
      <c r="AE271" s="63"/>
      <c r="AF271" s="62"/>
      <c r="AG271" s="62"/>
      <c r="AH271" s="64"/>
      <c r="AI271" s="64"/>
    </row>
    <row r="272" spans="1:35" s="65" customFormat="1" ht="16.5" customHeight="1" x14ac:dyDescent="0.15">
      <c r="A272" s="650"/>
      <c r="B272" s="651">
        <v>244</v>
      </c>
      <c r="C272" s="652" t="s">
        <v>485</v>
      </c>
      <c r="D272" s="653" t="s">
        <v>1744</v>
      </c>
      <c r="E272" s="654" t="s">
        <v>1414</v>
      </c>
      <c r="F272" s="654" t="s">
        <v>1414</v>
      </c>
      <c r="G272" s="654" t="s">
        <v>1414</v>
      </c>
      <c r="H272" s="654" t="s">
        <v>1414</v>
      </c>
      <c r="I272" s="654">
        <v>70</v>
      </c>
      <c r="J272" s="654">
        <v>70</v>
      </c>
      <c r="K272" s="654">
        <v>70</v>
      </c>
      <c r="L272" s="654">
        <v>70</v>
      </c>
      <c r="M272" s="654" t="s">
        <v>1414</v>
      </c>
      <c r="N272" s="654" t="s">
        <v>1414</v>
      </c>
      <c r="O272" s="654" t="s">
        <v>1414</v>
      </c>
      <c r="P272" s="654" t="s">
        <v>1414</v>
      </c>
      <c r="Q272" s="654" t="s">
        <v>1414</v>
      </c>
      <c r="R272" s="654" t="s">
        <v>1414</v>
      </c>
      <c r="S272" s="654" t="s">
        <v>1414</v>
      </c>
      <c r="T272" s="654" t="s">
        <v>1414</v>
      </c>
      <c r="U272" s="654" t="s">
        <v>1414</v>
      </c>
      <c r="V272" s="654" t="s">
        <v>1414</v>
      </c>
      <c r="W272" s="655"/>
      <c r="X272" s="655"/>
      <c r="Y272" s="656"/>
      <c r="Z272" s="656"/>
      <c r="AA272" s="656"/>
      <c r="AB272" s="656"/>
      <c r="AC272" s="658"/>
      <c r="AD272" s="62"/>
      <c r="AE272" s="63"/>
      <c r="AF272" s="62"/>
      <c r="AG272" s="62"/>
      <c r="AH272" s="64"/>
      <c r="AI272" s="64"/>
    </row>
    <row r="273" spans="1:35" s="65" customFormat="1" ht="16.5" customHeight="1" x14ac:dyDescent="0.15">
      <c r="A273" s="650"/>
      <c r="B273" s="651">
        <v>236</v>
      </c>
      <c r="C273" s="652" t="s">
        <v>486</v>
      </c>
      <c r="D273" s="653" t="s">
        <v>1745</v>
      </c>
      <c r="E273" s="654" t="s">
        <v>1414</v>
      </c>
      <c r="F273" s="654" t="s">
        <v>1414</v>
      </c>
      <c r="G273" s="654" t="s">
        <v>1414</v>
      </c>
      <c r="H273" s="654" t="s">
        <v>1414</v>
      </c>
      <c r="I273" s="654">
        <v>16</v>
      </c>
      <c r="J273" s="654">
        <v>16</v>
      </c>
      <c r="K273" s="654">
        <v>16</v>
      </c>
      <c r="L273" s="654">
        <v>16</v>
      </c>
      <c r="M273" s="654" t="s">
        <v>1414</v>
      </c>
      <c r="N273" s="654" t="s">
        <v>1414</v>
      </c>
      <c r="O273" s="654" t="s">
        <v>1414</v>
      </c>
      <c r="P273" s="654" t="s">
        <v>1414</v>
      </c>
      <c r="Q273" s="654" t="s">
        <v>1414</v>
      </c>
      <c r="R273" s="654" t="s">
        <v>1414</v>
      </c>
      <c r="S273" s="654" t="s">
        <v>1414</v>
      </c>
      <c r="T273" s="654" t="s">
        <v>1414</v>
      </c>
      <c r="U273" s="654" t="s">
        <v>1414</v>
      </c>
      <c r="V273" s="654" t="s">
        <v>1414</v>
      </c>
      <c r="W273" s="655"/>
      <c r="X273" s="655"/>
      <c r="Y273" s="656"/>
      <c r="Z273" s="656"/>
      <c r="AA273" s="656"/>
      <c r="AB273" s="656"/>
      <c r="AC273" s="658"/>
      <c r="AD273" s="62"/>
      <c r="AE273" s="63"/>
      <c r="AF273" s="62"/>
      <c r="AG273" s="62"/>
      <c r="AH273" s="64"/>
      <c r="AI273" s="64"/>
    </row>
    <row r="274" spans="1:35" s="65" customFormat="1" ht="16.5" customHeight="1" x14ac:dyDescent="0.15">
      <c r="A274" s="650"/>
      <c r="B274" s="651">
        <v>252</v>
      </c>
      <c r="C274" s="652" t="s">
        <v>487</v>
      </c>
      <c r="D274" s="653" t="s">
        <v>1746</v>
      </c>
      <c r="E274" s="654" t="s">
        <v>1414</v>
      </c>
      <c r="F274" s="654" t="s">
        <v>1414</v>
      </c>
      <c r="G274" s="654" t="s">
        <v>1414</v>
      </c>
      <c r="H274" s="654" t="s">
        <v>1414</v>
      </c>
      <c r="I274" s="654">
        <v>90</v>
      </c>
      <c r="J274" s="654">
        <v>90</v>
      </c>
      <c r="K274" s="654">
        <v>90</v>
      </c>
      <c r="L274" s="654">
        <v>90</v>
      </c>
      <c r="M274" s="654" t="s">
        <v>1414</v>
      </c>
      <c r="N274" s="654" t="s">
        <v>1414</v>
      </c>
      <c r="O274" s="654" t="s">
        <v>1414</v>
      </c>
      <c r="P274" s="654" t="s">
        <v>1414</v>
      </c>
      <c r="Q274" s="654" t="s">
        <v>1414</v>
      </c>
      <c r="R274" s="654" t="s">
        <v>1414</v>
      </c>
      <c r="S274" s="654" t="s">
        <v>1414</v>
      </c>
      <c r="T274" s="654" t="s">
        <v>1414</v>
      </c>
      <c r="U274" s="654" t="s">
        <v>1414</v>
      </c>
      <c r="V274" s="654" t="s">
        <v>1414</v>
      </c>
      <c r="W274" s="655"/>
      <c r="X274" s="655"/>
      <c r="Y274" s="656"/>
      <c r="Z274" s="656"/>
      <c r="AA274" s="656"/>
      <c r="AB274" s="656"/>
      <c r="AC274" s="658"/>
      <c r="AD274" s="62"/>
      <c r="AE274" s="63"/>
      <c r="AF274" s="62"/>
      <c r="AG274" s="62"/>
      <c r="AH274" s="64"/>
      <c r="AI274" s="64"/>
    </row>
    <row r="275" spans="1:35" s="65" customFormat="1" ht="16.5" customHeight="1" x14ac:dyDescent="0.15">
      <c r="A275" s="650"/>
      <c r="B275" s="651">
        <v>253</v>
      </c>
      <c r="C275" s="652" t="s">
        <v>488</v>
      </c>
      <c r="D275" s="653" t="s">
        <v>1747</v>
      </c>
      <c r="E275" s="654" t="s">
        <v>1414</v>
      </c>
      <c r="F275" s="654" t="s">
        <v>1414</v>
      </c>
      <c r="G275" s="654" t="s">
        <v>1414</v>
      </c>
      <c r="H275" s="654" t="s">
        <v>1414</v>
      </c>
      <c r="I275" s="654">
        <v>90</v>
      </c>
      <c r="J275" s="654">
        <v>90</v>
      </c>
      <c r="K275" s="654">
        <v>90</v>
      </c>
      <c r="L275" s="654">
        <v>90</v>
      </c>
      <c r="M275" s="654" t="s">
        <v>1414</v>
      </c>
      <c r="N275" s="654" t="s">
        <v>1414</v>
      </c>
      <c r="O275" s="654" t="s">
        <v>1414</v>
      </c>
      <c r="P275" s="654" t="s">
        <v>1414</v>
      </c>
      <c r="Q275" s="654" t="s">
        <v>1414</v>
      </c>
      <c r="R275" s="654" t="s">
        <v>1414</v>
      </c>
      <c r="S275" s="654" t="s">
        <v>1414</v>
      </c>
      <c r="T275" s="654" t="s">
        <v>1414</v>
      </c>
      <c r="U275" s="654" t="s">
        <v>1414</v>
      </c>
      <c r="V275" s="654" t="s">
        <v>1414</v>
      </c>
      <c r="W275" s="655"/>
      <c r="X275" s="655"/>
      <c r="Y275" s="656"/>
      <c r="Z275" s="656"/>
      <c r="AA275" s="656"/>
      <c r="AB275" s="656"/>
      <c r="AC275" s="658"/>
      <c r="AD275" s="62"/>
      <c r="AE275" s="63"/>
      <c r="AF275" s="62"/>
      <c r="AG275" s="62"/>
      <c r="AH275" s="64"/>
      <c r="AI275" s="64"/>
    </row>
    <row r="276" spans="1:35" s="65" customFormat="1" ht="16.5" customHeight="1" x14ac:dyDescent="0.15">
      <c r="A276" s="650"/>
      <c r="B276" s="651">
        <v>241</v>
      </c>
      <c r="C276" s="652" t="s">
        <v>484</v>
      </c>
      <c r="D276" s="653" t="s">
        <v>1748</v>
      </c>
      <c r="E276" s="654" t="s">
        <v>1414</v>
      </c>
      <c r="F276" s="654" t="s">
        <v>1414</v>
      </c>
      <c r="G276" s="654" t="s">
        <v>1414</v>
      </c>
      <c r="H276" s="654" t="s">
        <v>1414</v>
      </c>
      <c r="I276" s="654">
        <v>18</v>
      </c>
      <c r="J276" s="654">
        <v>18</v>
      </c>
      <c r="K276" s="654">
        <v>18</v>
      </c>
      <c r="L276" s="654">
        <v>18</v>
      </c>
      <c r="M276" s="654" t="s">
        <v>1414</v>
      </c>
      <c r="N276" s="654" t="s">
        <v>1414</v>
      </c>
      <c r="O276" s="654" t="s">
        <v>1414</v>
      </c>
      <c r="P276" s="654" t="s">
        <v>1414</v>
      </c>
      <c r="Q276" s="654" t="s">
        <v>1414</v>
      </c>
      <c r="R276" s="654" t="s">
        <v>1414</v>
      </c>
      <c r="S276" s="654" t="s">
        <v>1414</v>
      </c>
      <c r="T276" s="654" t="s">
        <v>1414</v>
      </c>
      <c r="U276" s="654" t="s">
        <v>1414</v>
      </c>
      <c r="V276" s="654" t="s">
        <v>1414</v>
      </c>
      <c r="W276" s="655"/>
      <c r="X276" s="655"/>
      <c r="Y276" s="656"/>
      <c r="Z276" s="656"/>
      <c r="AA276" s="656"/>
      <c r="AB276" s="656"/>
      <c r="AC276" s="658"/>
      <c r="AD276" s="62"/>
      <c r="AE276" s="63"/>
      <c r="AF276" s="62"/>
      <c r="AG276" s="62"/>
      <c r="AH276" s="64"/>
      <c r="AI276" s="64"/>
    </row>
    <row r="277" spans="1:35" s="65" customFormat="1" ht="16.5" customHeight="1" x14ac:dyDescent="0.15">
      <c r="A277" s="650"/>
      <c r="B277" s="651">
        <v>245</v>
      </c>
      <c r="C277" s="652" t="s">
        <v>485</v>
      </c>
      <c r="D277" s="653" t="s">
        <v>1749</v>
      </c>
      <c r="E277" s="654" t="s">
        <v>1414</v>
      </c>
      <c r="F277" s="654" t="s">
        <v>1414</v>
      </c>
      <c r="G277" s="654" t="s">
        <v>1414</v>
      </c>
      <c r="H277" s="654" t="s">
        <v>1414</v>
      </c>
      <c r="I277" s="654">
        <v>70</v>
      </c>
      <c r="J277" s="654">
        <v>70</v>
      </c>
      <c r="K277" s="654">
        <v>70</v>
      </c>
      <c r="L277" s="654">
        <v>70</v>
      </c>
      <c r="M277" s="654" t="s">
        <v>1414</v>
      </c>
      <c r="N277" s="654" t="s">
        <v>1414</v>
      </c>
      <c r="O277" s="654" t="s">
        <v>1414</v>
      </c>
      <c r="P277" s="654" t="s">
        <v>1414</v>
      </c>
      <c r="Q277" s="654" t="s">
        <v>1414</v>
      </c>
      <c r="R277" s="654" t="s">
        <v>1414</v>
      </c>
      <c r="S277" s="654" t="s">
        <v>1414</v>
      </c>
      <c r="T277" s="654" t="s">
        <v>1414</v>
      </c>
      <c r="U277" s="654" t="s">
        <v>1414</v>
      </c>
      <c r="V277" s="654" t="s">
        <v>1414</v>
      </c>
      <c r="W277" s="655"/>
      <c r="X277" s="655"/>
      <c r="Y277" s="656"/>
      <c r="Z277" s="656"/>
      <c r="AA277" s="656"/>
      <c r="AB277" s="656"/>
      <c r="AC277" s="658"/>
      <c r="AD277" s="62"/>
      <c r="AE277" s="63"/>
      <c r="AF277" s="62"/>
      <c r="AG277" s="62"/>
      <c r="AH277" s="64"/>
      <c r="AI277" s="64"/>
    </row>
    <row r="278" spans="1:35" s="65" customFormat="1" ht="16.5" customHeight="1" x14ac:dyDescent="0.15">
      <c r="A278" s="650"/>
      <c r="B278" s="651">
        <v>237</v>
      </c>
      <c r="C278" s="652" t="s">
        <v>486</v>
      </c>
      <c r="D278" s="653" t="s">
        <v>1750</v>
      </c>
      <c r="E278" s="654" t="s">
        <v>1414</v>
      </c>
      <c r="F278" s="654" t="s">
        <v>1414</v>
      </c>
      <c r="G278" s="654" t="s">
        <v>1414</v>
      </c>
      <c r="H278" s="654" t="s">
        <v>1414</v>
      </c>
      <c r="I278" s="654">
        <v>16</v>
      </c>
      <c r="J278" s="654">
        <v>16</v>
      </c>
      <c r="K278" s="654">
        <v>16</v>
      </c>
      <c r="L278" s="654">
        <v>16</v>
      </c>
      <c r="M278" s="654" t="s">
        <v>1414</v>
      </c>
      <c r="N278" s="654" t="s">
        <v>1414</v>
      </c>
      <c r="O278" s="654" t="s">
        <v>1414</v>
      </c>
      <c r="P278" s="654" t="s">
        <v>1414</v>
      </c>
      <c r="Q278" s="654" t="s">
        <v>1414</v>
      </c>
      <c r="R278" s="654" t="s">
        <v>1414</v>
      </c>
      <c r="S278" s="654" t="s">
        <v>1414</v>
      </c>
      <c r="T278" s="654" t="s">
        <v>1414</v>
      </c>
      <c r="U278" s="654" t="s">
        <v>1414</v>
      </c>
      <c r="V278" s="654" t="s">
        <v>1414</v>
      </c>
      <c r="W278" s="655"/>
      <c r="X278" s="655"/>
      <c r="Y278" s="656"/>
      <c r="Z278" s="656"/>
      <c r="AA278" s="656"/>
      <c r="AB278" s="656"/>
      <c r="AC278" s="658"/>
      <c r="AD278" s="62"/>
      <c r="AE278" s="63"/>
      <c r="AF278" s="62"/>
      <c r="AG278" s="62"/>
      <c r="AH278" s="64"/>
      <c r="AI278" s="64"/>
    </row>
    <row r="279" spans="1:35" x14ac:dyDescent="0.15">
      <c r="A279" s="662"/>
      <c r="B279" s="663"/>
      <c r="C279" s="629"/>
      <c r="D279" s="664"/>
      <c r="E279" s="665"/>
      <c r="F279" s="665"/>
      <c r="G279" s="665"/>
      <c r="H279" s="665"/>
      <c r="I279" s="665"/>
      <c r="J279" s="665"/>
      <c r="K279" s="665"/>
      <c r="L279" s="665"/>
      <c r="M279" s="665"/>
      <c r="N279" s="665"/>
      <c r="O279" s="665"/>
      <c r="P279" s="665"/>
      <c r="Q279" s="665"/>
      <c r="R279" s="665"/>
      <c r="S279" s="665"/>
      <c r="T279" s="665"/>
      <c r="U279" s="665"/>
      <c r="V279" s="665"/>
      <c r="W279" s="624"/>
      <c r="X279" s="624"/>
      <c r="Y279" s="625"/>
      <c r="Z279" s="625"/>
      <c r="AA279" s="625"/>
      <c r="AB279" s="625"/>
      <c r="AC279" s="666"/>
    </row>
  </sheetData>
  <sheetProtection algorithmName="SHA-512" hashValue="CtpSgNHtLrIoD4OWl3w1w5VdTNNmmOndmIZJlF8FoC1/K8MCtRa+F2m7Enj7FavjMnN6lQxljYXKewM9Uc6d4A==" saltValue="JKCTtHV/Nuz7RmfnaESxAQ==" spinCount="100000" sheet="1" objects="1" scenarios="1" selectLockedCells="1" selectUnlockedCells="1"/>
  <sortState xmlns:xlrd2="http://schemas.microsoft.com/office/spreadsheetml/2017/richdata2" ref="A4:AI278">
    <sortCondition ref="D4:D278"/>
  </sortState>
  <phoneticPr fontId="3"/>
  <dataValidations count="15">
    <dataValidation type="list" allowBlank="1" showInputMessage="1" showErrorMessage="1" prompt="=単色の場合はD_x000a_　　ただし正極負極を逆転したい時はK=_x000a__x000a_D：単色_x000a_      独立回路・２色_x000a_      独立回路・2分_x000a_A：アノードコモン・2色/分割/マルチ_x000a_K：カソードコモン・2色/分割/マルチ　 単色_x000a_X：LEDなし_x000a_" sqref="U2" xr:uid="{00000000-0002-0000-0300-000000000000}">
      <formula1>"D,A,K,X"</formula1>
    </dataValidation>
    <dataValidation type="list" imeMode="off" allowBlank="1" showInputMessage="1" showErrorMessage="1" prompt="1：横取付_x000a_2：縦取付_x000a_X：スナップバネなし_x000a_" sqref="V2" xr:uid="{00000000-0002-0000-0300-000001000000}">
      <formula1>"1,2,X"</formula1>
    </dataValidation>
    <dataValidation type="list" imeMode="off" allowBlank="1" showInputMessage="1" showErrorMessage="1" prompt="P：110タブ　ハンダ_x000a_C：プリント基板_x000a_" sqref="S2" xr:uid="{00000000-0002-0000-0300-000002000000}">
      <formula1>"P,C"</formula1>
    </dataValidation>
    <dataValidation type="list" allowBlank="1" showInputMessage="1" showErrorMessage="1" prompt="1:赤_x000a_2:緑_x000a_3:黄（オレンジイエロー）_x000a_4:乳白_x000a_6:青_x000a_8:レモンイエロー_x000a_X;無し" sqref="O2" xr:uid="{00000000-0002-0000-0300-000003000000}">
      <formula1>"1,2,3,4,6,8,X"</formula1>
    </dataValidation>
    <dataValidation type="list" allowBlank="1" showInputMessage="1" showErrorMessage="1" prompt="2色組合せ_x000a_         7014  7016  7018_x000a_9070  9014  9016  9018_x000a_1416_x000a_         1618_x000a_                  1814         " sqref="I2" xr:uid="{00000000-0002-0000-0300-000004000000}">
      <formula1>"70,90,14,16,18,22,X"</formula1>
    </dataValidation>
    <dataValidation type="list" showInputMessage="1" showErrorMessage="1" sqref="L2" xr:uid="{00000000-0002-0000-0300-000005000000}">
      <formula1>"70,90,14,16,18,X"</formula1>
    </dataValidation>
    <dataValidation type="list" imeMode="off" allowBlank="1" showInputMessage="1" showErrorMessage="1" prompt="W0：単色・マルチ_x000a_W1：縦2分_x000a_W2：横2分_x000a_W3：2色_x000a_W4：縦3分（右側）_x000a_W5：縦3分（左側）_x000a_W6：横3分（上側）_x000a_W7：横3分（下側）_x000a_W8：4分" sqref="H2" xr:uid="{00000000-0002-0000-0300-000006000000}">
      <formula1>"W0,W1,W2,W3,W4,W5,W6,W7,W8"</formula1>
    </dataValidation>
    <dataValidation type="list" imeMode="off" allowBlank="1" showErrorMessage="1" prompt="_x000a_" sqref="E2" xr:uid="{00000000-0002-0000-0300-000007000000}">
      <formula1>"M,A,L"</formula1>
    </dataValidation>
    <dataValidation type="list" imeMode="off" showErrorMessage="1" sqref="J2:K2" xr:uid="{00000000-0002-0000-0300-000008000000}">
      <formula1>"70,90,14,16,18,X"</formula1>
    </dataValidation>
    <dataValidation type="list" allowBlank="1" showInputMessage="1" showErrorMessage="1" prompt="1:赤_x000a_2:緑_x000a_3:オレンジイエロー_x000a_4:乳白_x000a_6:青_x000a_8:黄_x000a_X;無し" sqref="P2:R2" xr:uid="{00000000-0002-0000-0300-000009000000}">
      <formula1>"1,2,3,4,6,8,X"</formula1>
    </dataValidation>
    <dataValidation type="list" imeMode="off" allowBlank="1" showErrorMessage="1" prompt="_x000a_" sqref="N2" xr:uid="{00000000-0002-0000-0300-00000A000000}">
      <formula1>"K,H"</formula1>
    </dataValidation>
    <dataValidation type="list" imeMode="off" allowBlank="1" showInputMessage="1" showErrorMessage="1" prompt="0:インジケーター_x000a_1:1極・銀_x000a_2:2極・銀_x000a_3:3極・銀_x000a_4:1極・金_x000a_5:2極・金_x000a_6:3極・金_x000a_" sqref="G2" xr:uid="{00000000-0002-0000-0300-00000B000000}">
      <formula1>"0,1,2,3,4,5,6"</formula1>
    </dataValidation>
    <dataValidation imeMode="hiragana" allowBlank="1" showInputMessage="1" showErrorMessage="1" sqref="S1:W1 E1:I1 M1:O1" xr:uid="{00000000-0002-0000-0300-00000C000000}"/>
    <dataValidation type="list" imeMode="off" allowBlank="1" showInputMessage="1" showErrorMessage="1" prompt="1:5V_x000a_2:12V_x000a_3:24V_x000a_4:抵抗なし5V_x000a_5:抵抗なし12V_x000a_6:抵抗なし24V_x000a_X:LED無し_x000a_" sqref="T2" xr:uid="{00000000-0002-0000-0300-00000D000000}">
      <formula1>"1,2,3,4,5,6,X"</formula1>
    </dataValidation>
    <dataValidation imeMode="off" allowBlank="1" showInputMessage="1" showErrorMessage="1" prompt="1：横取付_x000a_2：縦取付_x000a_X：スナップバネなし_x000a_" sqref="W2" xr:uid="{00000000-0002-0000-0300-00000E000000}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J83"/>
  <sheetViews>
    <sheetView zoomScaleNormal="100" workbookViewId="0"/>
  </sheetViews>
  <sheetFormatPr defaultColWidth="9" defaultRowHeight="13.5" x14ac:dyDescent="0.15"/>
  <cols>
    <col min="1" max="1" width="3.875" style="44" customWidth="1"/>
    <col min="2" max="2" width="9" style="45" bestFit="1" customWidth="1"/>
    <col min="3" max="3" width="8.75" style="46" bestFit="1" customWidth="1"/>
    <col min="4" max="4" width="4.5" style="47" bestFit="1" customWidth="1"/>
    <col min="5" max="5" width="21.75" style="45" bestFit="1" customWidth="1"/>
    <col min="6" max="6" width="13" style="47" bestFit="1" customWidth="1"/>
    <col min="7" max="7" width="4.875" style="45" customWidth="1"/>
    <col min="8" max="8" width="5" style="48" bestFit="1" customWidth="1"/>
    <col min="9" max="9" width="8.75" style="48" bestFit="1" customWidth="1"/>
    <col min="10" max="10" width="13.125" style="48" bestFit="1" customWidth="1"/>
    <col min="11" max="11" width="4.75" style="48" customWidth="1"/>
    <col min="12" max="12" width="11.5" style="598" bestFit="1" customWidth="1"/>
    <col min="13" max="13" width="9" style="599"/>
    <col min="14" max="14" width="3.625" style="599" bestFit="1" customWidth="1"/>
    <col min="15" max="15" width="21.875" style="590" bestFit="1" customWidth="1"/>
    <col min="16" max="16" width="3.625" style="590" bestFit="1" customWidth="1"/>
    <col min="17" max="17" width="8.75" style="591" bestFit="1" customWidth="1"/>
    <col min="18" max="18" width="10.25" style="591" bestFit="1" customWidth="1"/>
    <col min="19" max="19" width="22.375" style="591" customWidth="1"/>
    <col min="20" max="20" width="9.75" style="591" customWidth="1"/>
    <col min="21" max="21" width="8.75" style="591" customWidth="1"/>
    <col min="22" max="22" width="10.25" style="591" customWidth="1"/>
    <col min="23" max="23" width="16.5" style="601" customWidth="1"/>
    <col min="24" max="24" width="3.25" style="601" customWidth="1"/>
    <col min="25" max="25" width="9.75" style="601" bestFit="1" customWidth="1"/>
    <col min="26" max="26" width="10.25" style="601" customWidth="1"/>
    <col min="27" max="27" width="13.375" style="602" customWidth="1"/>
    <col min="28" max="28" width="11.75" style="602" customWidth="1"/>
    <col min="29" max="29" width="13.75" style="602" customWidth="1"/>
    <col min="30" max="30" width="9.125" style="602" customWidth="1"/>
    <col min="31" max="31" width="19.5" style="602" bestFit="1" customWidth="1"/>
    <col min="32" max="32" width="7.375" style="602" bestFit="1" customWidth="1"/>
    <col min="33" max="33" width="13.625" style="602" bestFit="1" customWidth="1"/>
    <col min="34" max="34" width="9.125" style="600" bestFit="1" customWidth="1"/>
    <col min="35" max="35" width="14.5" style="600" bestFit="1" customWidth="1"/>
    <col min="36" max="36" width="7.375" style="600" customWidth="1"/>
    <col min="37" max="37" width="8.75" style="600" bestFit="1" customWidth="1"/>
    <col min="38" max="38" width="9.125" style="600" bestFit="1" customWidth="1"/>
    <col min="39" max="39" width="14.5" style="600" bestFit="1" customWidth="1"/>
    <col min="40" max="40" width="9.125" style="600" customWidth="1"/>
    <col min="41" max="41" width="12" style="600" customWidth="1"/>
    <col min="42" max="42" width="9.125" style="600" bestFit="1" customWidth="1"/>
    <col min="43" max="43" width="12" style="600" bestFit="1" customWidth="1"/>
    <col min="44" max="44" width="9.125" style="600" customWidth="1"/>
    <col min="45" max="45" width="14.5" style="600" customWidth="1"/>
    <col min="46" max="46" width="9.125" style="600" bestFit="1" customWidth="1"/>
    <col min="47" max="47" width="12" style="600" bestFit="1" customWidth="1"/>
    <col min="48" max="48" width="9.125" style="600" bestFit="1" customWidth="1"/>
    <col min="49" max="49" width="8.75" style="600" bestFit="1" customWidth="1"/>
    <col min="50" max="50" width="9.125" style="600" bestFit="1" customWidth="1"/>
    <col min="51" max="51" width="10.125" style="603" bestFit="1" customWidth="1"/>
    <col min="52" max="52" width="2.375" style="603" bestFit="1" customWidth="1"/>
    <col min="53" max="53" width="8.75" style="603" bestFit="1" customWidth="1"/>
    <col min="54" max="54" width="9.125" style="603" bestFit="1" customWidth="1"/>
    <col min="55" max="55" width="9.375" style="603" bestFit="1" customWidth="1"/>
    <col min="56" max="56" width="2.375" style="603" bestFit="1" customWidth="1"/>
    <col min="57" max="57" width="8.75" style="603" bestFit="1" customWidth="1"/>
    <col min="58" max="58" width="9.125" style="603" bestFit="1" customWidth="1"/>
    <col min="59" max="59" width="12" style="603" bestFit="1" customWidth="1"/>
    <col min="60" max="61" width="2.375" style="603" bestFit="1" customWidth="1"/>
    <col min="62" max="62" width="9" style="603"/>
    <col min="63" max="16384" width="9" style="49"/>
  </cols>
  <sheetData>
    <row r="1" spans="1:62" ht="14.25" customHeight="1" x14ac:dyDescent="0.15">
      <c r="A1" s="570"/>
      <c r="B1" s="571"/>
      <c r="C1" s="572"/>
      <c r="D1" s="573"/>
      <c r="E1" s="571"/>
      <c r="F1" s="573"/>
      <c r="G1" s="571"/>
      <c r="H1" s="574"/>
      <c r="I1" s="574"/>
      <c r="J1" s="574"/>
      <c r="K1" s="574"/>
      <c r="V1" s="600"/>
    </row>
    <row r="2" spans="1:62" s="50" customFormat="1" ht="14.25" customHeight="1" x14ac:dyDescent="0.15">
      <c r="A2" s="575"/>
      <c r="B2" s="576" t="s">
        <v>1184</v>
      </c>
      <c r="C2" s="789" t="s">
        <v>1185</v>
      </c>
      <c r="D2" s="790"/>
      <c r="E2" s="576" t="s">
        <v>1186</v>
      </c>
      <c r="F2" s="577" t="s">
        <v>1187</v>
      </c>
      <c r="G2" s="571"/>
      <c r="H2" s="578"/>
      <c r="I2" s="578"/>
      <c r="J2" s="578"/>
      <c r="K2" s="579"/>
      <c r="L2" s="604"/>
      <c r="M2" s="605"/>
      <c r="N2" s="605"/>
      <c r="O2" s="592"/>
      <c r="P2" s="592"/>
      <c r="Q2" s="592"/>
      <c r="R2" s="592"/>
      <c r="S2" s="592"/>
      <c r="T2" s="592"/>
      <c r="U2" s="592"/>
      <c r="V2" s="592"/>
      <c r="W2" s="597"/>
      <c r="X2" s="597"/>
      <c r="Y2" s="597"/>
      <c r="Z2" s="597"/>
      <c r="AA2" s="592"/>
      <c r="AB2" s="592"/>
      <c r="AC2" s="592"/>
      <c r="AD2" s="592"/>
      <c r="AE2" s="592"/>
      <c r="AF2" s="592"/>
      <c r="AG2" s="592"/>
      <c r="AH2" s="592"/>
      <c r="AI2" s="592"/>
      <c r="AJ2" s="592"/>
      <c r="AK2" s="592"/>
      <c r="AL2" s="592"/>
      <c r="AM2" s="592"/>
      <c r="AN2" s="592"/>
      <c r="AO2" s="592"/>
      <c r="AP2" s="592"/>
      <c r="AQ2" s="592"/>
      <c r="AR2" s="592"/>
      <c r="AS2" s="592"/>
      <c r="AT2" s="592"/>
      <c r="AU2" s="592"/>
      <c r="AV2" s="592"/>
      <c r="AW2" s="592"/>
      <c r="AX2" s="592"/>
      <c r="AY2" s="596"/>
      <c r="AZ2" s="596"/>
      <c r="BA2" s="596"/>
      <c r="BB2" s="596"/>
      <c r="BC2" s="596"/>
      <c r="BD2" s="596"/>
      <c r="BE2" s="596"/>
      <c r="BF2" s="596"/>
      <c r="BG2" s="596"/>
      <c r="BH2" s="596"/>
      <c r="BI2" s="596"/>
      <c r="BJ2" s="596"/>
    </row>
    <row r="3" spans="1:62" s="50" customFormat="1" ht="14.25" customHeight="1" x14ac:dyDescent="0.15">
      <c r="A3" s="575"/>
      <c r="B3" s="580">
        <v>1235003</v>
      </c>
      <c r="C3" s="581" t="s">
        <v>1188</v>
      </c>
      <c r="D3" s="582" t="s">
        <v>1189</v>
      </c>
      <c r="E3" s="580" t="s">
        <v>1190</v>
      </c>
      <c r="F3" s="583"/>
      <c r="G3" s="571"/>
      <c r="H3" s="791" t="s">
        <v>1191</v>
      </c>
      <c r="I3" s="791"/>
      <c r="J3" s="791"/>
      <c r="K3" s="579"/>
      <c r="L3" s="604"/>
      <c r="M3" s="605"/>
      <c r="N3" s="596"/>
      <c r="O3" s="592"/>
      <c r="P3" s="593"/>
      <c r="Q3" s="594"/>
      <c r="R3" s="594"/>
      <c r="S3" s="594"/>
      <c r="T3" s="592"/>
      <c r="U3" s="594"/>
      <c r="V3" s="594"/>
      <c r="W3" s="594"/>
      <c r="X3" s="597"/>
      <c r="Y3" s="601"/>
      <c r="Z3" s="601"/>
      <c r="AA3" s="602"/>
      <c r="AB3" s="602"/>
      <c r="AC3" s="602"/>
      <c r="AD3" s="602"/>
      <c r="AE3" s="602"/>
      <c r="AF3" s="602"/>
      <c r="AG3" s="602"/>
      <c r="AH3" s="602"/>
      <c r="AI3" s="602"/>
      <c r="AJ3" s="602"/>
      <c r="AK3" s="602"/>
      <c r="AL3" s="592"/>
      <c r="AM3" s="594"/>
      <c r="AN3" s="594"/>
      <c r="AO3" s="594"/>
      <c r="AP3" s="592"/>
      <c r="AQ3" s="594"/>
      <c r="AR3" s="594"/>
      <c r="AS3" s="594"/>
      <c r="AT3" s="592"/>
      <c r="AU3" s="594"/>
      <c r="AV3" s="594"/>
      <c r="AW3" s="594"/>
      <c r="AX3" s="592"/>
      <c r="AY3" s="596"/>
      <c r="AZ3" s="596"/>
      <c r="BA3" s="596"/>
      <c r="BB3" s="596"/>
      <c r="BC3" s="596"/>
      <c r="BD3" s="596"/>
      <c r="BE3" s="596"/>
      <c r="BF3" s="596"/>
      <c r="BG3" s="596"/>
      <c r="BH3" s="596"/>
      <c r="BI3" s="596"/>
      <c r="BJ3" s="596"/>
    </row>
    <row r="4" spans="1:62" s="50" customFormat="1" ht="14.25" customHeight="1" x14ac:dyDescent="0.15">
      <c r="A4" s="575"/>
      <c r="B4" s="580">
        <v>1235004</v>
      </c>
      <c r="C4" s="581" t="s">
        <v>1192</v>
      </c>
      <c r="D4" s="582" t="s">
        <v>1189</v>
      </c>
      <c r="E4" s="580" t="s">
        <v>1193</v>
      </c>
      <c r="F4" s="583" t="s">
        <v>1194</v>
      </c>
      <c r="G4" s="571"/>
      <c r="H4" s="584" t="s">
        <v>152</v>
      </c>
      <c r="I4" s="584" t="s">
        <v>1195</v>
      </c>
      <c r="J4" s="585" t="s">
        <v>160</v>
      </c>
      <c r="K4" s="579"/>
      <c r="L4" s="604"/>
      <c r="M4" s="605"/>
      <c r="N4" s="596"/>
      <c r="O4" s="592"/>
      <c r="P4" s="593"/>
      <c r="Q4" s="594"/>
      <c r="R4" s="594"/>
      <c r="S4" s="594"/>
      <c r="T4" s="592"/>
      <c r="U4" s="594"/>
      <c r="V4" s="594"/>
      <c r="W4" s="594"/>
      <c r="X4" s="597"/>
      <c r="Y4" s="601"/>
      <c r="Z4" s="601"/>
      <c r="AA4" s="602"/>
      <c r="AB4" s="602"/>
      <c r="AC4" s="606"/>
      <c r="AD4" s="606"/>
      <c r="AE4" s="606"/>
      <c r="AF4" s="606"/>
      <c r="AG4" s="606"/>
      <c r="AH4" s="592"/>
      <c r="AI4" s="602"/>
      <c r="AJ4" s="602"/>
      <c r="AK4" s="602"/>
      <c r="AL4" s="592"/>
      <c r="AM4" s="594"/>
      <c r="AN4" s="594"/>
      <c r="AO4" s="594"/>
      <c r="AP4" s="592"/>
      <c r="AQ4" s="594"/>
      <c r="AR4" s="594"/>
      <c r="AS4" s="594"/>
      <c r="AT4" s="592"/>
      <c r="AU4" s="594"/>
      <c r="AV4" s="594"/>
      <c r="AW4" s="594"/>
      <c r="AX4" s="592"/>
      <c r="AY4" s="596"/>
      <c r="AZ4" s="596"/>
      <c r="BA4" s="596"/>
      <c r="BB4" s="596"/>
      <c r="BC4" s="596"/>
      <c r="BD4" s="596"/>
      <c r="BE4" s="596"/>
      <c r="BF4" s="596"/>
      <c r="BG4" s="596"/>
      <c r="BH4" s="596"/>
      <c r="BI4" s="596"/>
      <c r="BJ4" s="596"/>
    </row>
    <row r="5" spans="1:62" s="50" customFormat="1" ht="14.25" customHeight="1" x14ac:dyDescent="0.15">
      <c r="A5" s="575"/>
      <c r="B5" s="580">
        <v>1235005</v>
      </c>
      <c r="C5" s="581" t="s">
        <v>1196</v>
      </c>
      <c r="D5" s="582" t="s">
        <v>1189</v>
      </c>
      <c r="E5" s="580" t="s">
        <v>1197</v>
      </c>
      <c r="F5" s="583" t="s">
        <v>1198</v>
      </c>
      <c r="G5" s="571"/>
      <c r="H5" s="584" t="s">
        <v>1199</v>
      </c>
      <c r="I5" s="584" t="s">
        <v>1200</v>
      </c>
      <c r="J5" s="585" t="s">
        <v>1201</v>
      </c>
      <c r="K5" s="579"/>
      <c r="L5" s="604"/>
      <c r="M5" s="605"/>
      <c r="N5" s="596"/>
      <c r="O5" s="592"/>
      <c r="P5" s="593"/>
      <c r="Q5" s="594"/>
      <c r="R5" s="594"/>
      <c r="S5" s="594"/>
      <c r="T5" s="592"/>
      <c r="U5" s="594"/>
      <c r="V5" s="594"/>
      <c r="W5" s="594"/>
      <c r="X5" s="597"/>
      <c r="Y5" s="601"/>
      <c r="Z5" s="601"/>
      <c r="AA5" s="602"/>
      <c r="AB5" s="602"/>
      <c r="AC5" s="606"/>
      <c r="AD5" s="606"/>
      <c r="AE5" s="606"/>
      <c r="AF5" s="606"/>
      <c r="AG5" s="606"/>
      <c r="AH5" s="592"/>
      <c r="AI5" s="602"/>
      <c r="AJ5" s="602"/>
      <c r="AK5" s="602"/>
      <c r="AL5" s="592"/>
      <c r="AM5" s="594"/>
      <c r="AN5" s="594"/>
      <c r="AO5" s="594"/>
      <c r="AP5" s="592"/>
      <c r="AQ5" s="594"/>
      <c r="AR5" s="594"/>
      <c r="AS5" s="594"/>
      <c r="AT5" s="592"/>
      <c r="AU5" s="594"/>
      <c r="AV5" s="594"/>
      <c r="AW5" s="594"/>
      <c r="AX5" s="592"/>
      <c r="AY5" s="596"/>
      <c r="AZ5" s="596"/>
      <c r="BA5" s="596"/>
      <c r="BB5" s="596"/>
      <c r="BC5" s="596"/>
      <c r="BD5" s="596"/>
      <c r="BE5" s="596"/>
      <c r="BF5" s="596"/>
      <c r="BG5" s="596"/>
      <c r="BH5" s="596"/>
      <c r="BI5" s="596"/>
      <c r="BJ5" s="596"/>
    </row>
    <row r="6" spans="1:62" s="50" customFormat="1" ht="14.25" customHeight="1" x14ac:dyDescent="0.15">
      <c r="A6" s="575"/>
      <c r="B6" s="580">
        <v>1235006</v>
      </c>
      <c r="C6" s="581" t="s">
        <v>1202</v>
      </c>
      <c r="D6" s="582" t="s">
        <v>1189</v>
      </c>
      <c r="E6" s="580" t="s">
        <v>1203</v>
      </c>
      <c r="F6" s="583" t="s">
        <v>1204</v>
      </c>
      <c r="G6" s="571"/>
      <c r="H6" s="585" t="s">
        <v>1205</v>
      </c>
      <c r="I6" s="585" t="s">
        <v>1205</v>
      </c>
      <c r="J6" s="585" t="s">
        <v>1206</v>
      </c>
      <c r="K6" s="579"/>
      <c r="L6" s="604"/>
      <c r="M6" s="605"/>
      <c r="N6" s="596"/>
      <c r="O6" s="592"/>
      <c r="P6" s="593"/>
      <c r="Q6" s="594"/>
      <c r="R6" s="594"/>
      <c r="S6" s="594"/>
      <c r="T6" s="592"/>
      <c r="U6" s="594"/>
      <c r="V6" s="594"/>
      <c r="W6" s="594"/>
      <c r="X6" s="597"/>
      <c r="Y6" s="601"/>
      <c r="Z6" s="601"/>
      <c r="AA6" s="602"/>
      <c r="AB6" s="602"/>
      <c r="AC6" s="602"/>
      <c r="AD6" s="602"/>
      <c r="AE6" s="602"/>
      <c r="AF6" s="602"/>
      <c r="AG6" s="602"/>
      <c r="AH6" s="592"/>
      <c r="AI6" s="602"/>
      <c r="AJ6" s="602"/>
      <c r="AK6" s="602"/>
      <c r="AL6" s="592"/>
      <c r="AM6" s="594"/>
      <c r="AN6" s="594"/>
      <c r="AO6" s="594"/>
      <c r="AP6" s="592"/>
      <c r="AQ6" s="594"/>
      <c r="AR6" s="594"/>
      <c r="AS6" s="594"/>
      <c r="AT6" s="592"/>
      <c r="AU6" s="594"/>
      <c r="AV6" s="594"/>
      <c r="AW6" s="594"/>
      <c r="AX6" s="592"/>
      <c r="AY6" s="596"/>
      <c r="AZ6" s="596"/>
      <c r="BA6" s="596"/>
      <c r="BB6" s="596"/>
      <c r="BC6" s="596"/>
      <c r="BD6" s="596"/>
      <c r="BE6" s="596"/>
      <c r="BF6" s="596"/>
      <c r="BG6" s="596"/>
      <c r="BH6" s="596"/>
      <c r="BI6" s="596"/>
      <c r="BJ6" s="596"/>
    </row>
    <row r="7" spans="1:62" s="50" customFormat="1" ht="14.25" customHeight="1" x14ac:dyDescent="0.15">
      <c r="A7" s="575"/>
      <c r="B7" s="580">
        <v>1235007</v>
      </c>
      <c r="C7" s="581" t="s">
        <v>1207</v>
      </c>
      <c r="D7" s="582" t="s">
        <v>1189</v>
      </c>
      <c r="E7" s="580" t="s">
        <v>1208</v>
      </c>
      <c r="F7" s="583" t="s">
        <v>1209</v>
      </c>
      <c r="G7" s="571"/>
      <c r="H7" s="571"/>
      <c r="I7" s="571"/>
      <c r="J7" s="586"/>
      <c r="K7" s="578"/>
      <c r="L7" s="607"/>
      <c r="M7" s="605"/>
      <c r="N7" s="596"/>
      <c r="O7" s="592"/>
      <c r="P7" s="593"/>
      <c r="Q7" s="594"/>
      <c r="R7" s="594"/>
      <c r="S7" s="594"/>
      <c r="T7" s="592"/>
      <c r="U7" s="594"/>
      <c r="V7" s="594"/>
      <c r="W7" s="594"/>
      <c r="X7" s="597"/>
      <c r="Y7" s="606"/>
      <c r="Z7" s="606"/>
      <c r="AA7" s="606"/>
      <c r="AB7" s="592"/>
      <c r="AC7" s="606"/>
      <c r="AD7" s="606"/>
      <c r="AE7" s="606"/>
      <c r="AF7" s="606"/>
      <c r="AG7" s="606"/>
      <c r="AH7" s="592"/>
      <c r="AI7" s="606"/>
      <c r="AJ7" s="606"/>
      <c r="AK7" s="606"/>
      <c r="AL7" s="592"/>
      <c r="AM7" s="594"/>
      <c r="AN7" s="594"/>
      <c r="AO7" s="594"/>
      <c r="AP7" s="592"/>
      <c r="AQ7" s="594"/>
      <c r="AR7" s="594"/>
      <c r="AS7" s="594"/>
      <c r="AT7" s="592"/>
      <c r="AU7" s="594"/>
      <c r="AV7" s="594"/>
      <c r="AW7" s="594"/>
      <c r="AX7" s="592"/>
      <c r="AY7" s="596"/>
      <c r="AZ7" s="596"/>
      <c r="BA7" s="596"/>
      <c r="BB7" s="596"/>
      <c r="BC7" s="596"/>
      <c r="BD7" s="596"/>
      <c r="BE7" s="596"/>
      <c r="BF7" s="596"/>
      <c r="BG7" s="596"/>
      <c r="BH7" s="596"/>
      <c r="BI7" s="596"/>
      <c r="BJ7" s="596"/>
    </row>
    <row r="8" spans="1:62" s="50" customFormat="1" ht="14.25" customHeight="1" x14ac:dyDescent="0.15">
      <c r="A8" s="575"/>
      <c r="B8" s="580">
        <v>1235008</v>
      </c>
      <c r="C8" s="581" t="s">
        <v>1210</v>
      </c>
      <c r="D8" s="582">
        <v>-1</v>
      </c>
      <c r="E8" s="580" t="s">
        <v>1211</v>
      </c>
      <c r="F8" s="583" t="s">
        <v>1198</v>
      </c>
      <c r="G8" s="571"/>
      <c r="H8" s="791" t="s">
        <v>1212</v>
      </c>
      <c r="I8" s="791"/>
      <c r="J8" s="791"/>
      <c r="K8" s="578"/>
      <c r="L8" s="607"/>
      <c r="M8" s="605"/>
      <c r="N8" s="596"/>
      <c r="O8" s="592"/>
      <c r="P8" s="593"/>
      <c r="Q8" s="594"/>
      <c r="R8" s="594"/>
      <c r="S8" s="594"/>
      <c r="T8" s="592"/>
      <c r="U8" s="594"/>
      <c r="V8" s="594"/>
      <c r="W8" s="594"/>
      <c r="X8" s="597"/>
      <c r="Y8" s="606"/>
      <c r="Z8" s="606"/>
      <c r="AA8" s="606"/>
      <c r="AB8" s="592"/>
      <c r="AC8" s="606"/>
      <c r="AD8" s="606"/>
      <c r="AE8" s="606"/>
      <c r="AF8" s="606"/>
      <c r="AG8" s="606"/>
      <c r="AH8" s="592"/>
      <c r="AI8" s="606"/>
      <c r="AJ8" s="606"/>
      <c r="AK8" s="606"/>
      <c r="AL8" s="592"/>
      <c r="AM8" s="594"/>
      <c r="AN8" s="594"/>
      <c r="AO8" s="594"/>
      <c r="AP8" s="592"/>
      <c r="AQ8" s="594"/>
      <c r="AR8" s="594"/>
      <c r="AS8" s="594"/>
      <c r="AT8" s="592"/>
      <c r="AU8" s="594"/>
      <c r="AV8" s="594"/>
      <c r="AW8" s="594"/>
      <c r="AX8" s="592"/>
      <c r="AY8" s="596"/>
      <c r="AZ8" s="596"/>
      <c r="BA8" s="596"/>
      <c r="BB8" s="596"/>
      <c r="BC8" s="596"/>
      <c r="BD8" s="596"/>
      <c r="BE8" s="596"/>
      <c r="BF8" s="596"/>
      <c r="BG8" s="596"/>
      <c r="BH8" s="596"/>
      <c r="BI8" s="596"/>
      <c r="BJ8" s="596"/>
    </row>
    <row r="9" spans="1:62" s="50" customFormat="1" ht="14.25" customHeight="1" x14ac:dyDescent="0.15">
      <c r="A9" s="575"/>
      <c r="B9" s="580">
        <v>1235008</v>
      </c>
      <c r="C9" s="581" t="s">
        <v>1210</v>
      </c>
      <c r="D9" s="582">
        <v>-2</v>
      </c>
      <c r="E9" s="580" t="s">
        <v>1211</v>
      </c>
      <c r="F9" s="583" t="s">
        <v>1213</v>
      </c>
      <c r="G9" s="571"/>
      <c r="H9" s="584" t="s">
        <v>152</v>
      </c>
      <c r="I9" s="584" t="s">
        <v>1195</v>
      </c>
      <c r="J9" s="585" t="s">
        <v>160</v>
      </c>
      <c r="K9" s="578"/>
      <c r="L9" s="607"/>
      <c r="M9" s="605"/>
      <c r="N9" s="596"/>
      <c r="O9" s="592"/>
      <c r="P9" s="593"/>
      <c r="Q9" s="594"/>
      <c r="R9" s="594"/>
      <c r="S9" s="594"/>
      <c r="T9" s="592"/>
      <c r="U9" s="594"/>
      <c r="V9" s="594"/>
      <c r="W9" s="594"/>
      <c r="X9" s="597"/>
      <c r="Y9" s="606"/>
      <c r="Z9" s="606"/>
      <c r="AA9" s="606"/>
      <c r="AB9" s="592"/>
      <c r="AC9" s="606"/>
      <c r="AD9" s="606"/>
      <c r="AE9" s="606"/>
      <c r="AF9" s="606"/>
      <c r="AG9" s="606"/>
      <c r="AH9" s="592"/>
      <c r="AI9" s="606"/>
      <c r="AJ9" s="606"/>
      <c r="AK9" s="606"/>
      <c r="AL9" s="592"/>
      <c r="AM9" s="594"/>
      <c r="AN9" s="594"/>
      <c r="AO9" s="594"/>
      <c r="AP9" s="592"/>
      <c r="AQ9" s="594"/>
      <c r="AR9" s="594"/>
      <c r="AS9" s="594"/>
      <c r="AT9" s="592"/>
      <c r="AU9" s="594"/>
      <c r="AV9" s="594"/>
      <c r="AW9" s="594"/>
      <c r="AX9" s="592"/>
      <c r="AY9" s="596"/>
      <c r="AZ9" s="596"/>
      <c r="BA9" s="596"/>
      <c r="BB9" s="596"/>
      <c r="BC9" s="596"/>
      <c r="BD9" s="596"/>
      <c r="BE9" s="596"/>
      <c r="BF9" s="596"/>
      <c r="BG9" s="596"/>
      <c r="BH9" s="596"/>
      <c r="BI9" s="596"/>
      <c r="BJ9" s="596"/>
    </row>
    <row r="10" spans="1:62" s="50" customFormat="1" ht="14.25" customHeight="1" x14ac:dyDescent="0.15">
      <c r="A10" s="575"/>
      <c r="B10" s="580">
        <v>1235009</v>
      </c>
      <c r="C10" s="581" t="s">
        <v>1214</v>
      </c>
      <c r="D10" s="582">
        <v>-1</v>
      </c>
      <c r="E10" s="580" t="s">
        <v>1215</v>
      </c>
      <c r="F10" s="583" t="s">
        <v>1204</v>
      </c>
      <c r="G10" s="571"/>
      <c r="H10" s="584">
        <v>1</v>
      </c>
      <c r="I10" s="584" t="s">
        <v>1216</v>
      </c>
      <c r="J10" s="585" t="s">
        <v>1217</v>
      </c>
      <c r="K10" s="578"/>
      <c r="L10" s="607"/>
      <c r="M10" s="605"/>
      <c r="N10" s="596"/>
      <c r="O10" s="592"/>
      <c r="P10" s="593"/>
      <c r="Q10" s="594"/>
      <c r="R10" s="594"/>
      <c r="S10" s="594"/>
      <c r="T10" s="592"/>
      <c r="U10" s="594"/>
      <c r="V10" s="594"/>
      <c r="W10" s="594"/>
      <c r="X10" s="597"/>
      <c r="Y10" s="606"/>
      <c r="Z10" s="606"/>
      <c r="AA10" s="606"/>
      <c r="AB10" s="592"/>
      <c r="AC10" s="606"/>
      <c r="AD10" s="606"/>
      <c r="AE10" s="606"/>
      <c r="AF10" s="606"/>
      <c r="AG10" s="606"/>
      <c r="AH10" s="592"/>
      <c r="AI10" s="606"/>
      <c r="AJ10" s="606"/>
      <c r="AK10" s="606"/>
      <c r="AL10" s="592"/>
      <c r="AM10" s="594"/>
      <c r="AN10" s="594"/>
      <c r="AO10" s="594"/>
      <c r="AP10" s="592"/>
      <c r="AQ10" s="594"/>
      <c r="AR10" s="594"/>
      <c r="AS10" s="594"/>
      <c r="AT10" s="592"/>
      <c r="AU10" s="594"/>
      <c r="AV10" s="594"/>
      <c r="AW10" s="594"/>
      <c r="AX10" s="592"/>
      <c r="AY10" s="596"/>
      <c r="AZ10" s="596"/>
      <c r="BA10" s="596"/>
      <c r="BB10" s="596"/>
      <c r="BC10" s="596"/>
      <c r="BD10" s="596"/>
      <c r="BE10" s="596"/>
      <c r="BF10" s="596"/>
      <c r="BG10" s="596"/>
      <c r="BH10" s="596"/>
      <c r="BI10" s="596"/>
      <c r="BJ10" s="596"/>
    </row>
    <row r="11" spans="1:62" s="50" customFormat="1" ht="14.25" customHeight="1" x14ac:dyDescent="0.15">
      <c r="A11" s="575"/>
      <c r="B11" s="580">
        <v>1235009</v>
      </c>
      <c r="C11" s="581" t="s">
        <v>1214</v>
      </c>
      <c r="D11" s="582">
        <v>-2</v>
      </c>
      <c r="E11" s="580" t="s">
        <v>1218</v>
      </c>
      <c r="F11" s="583" t="s">
        <v>1219</v>
      </c>
      <c r="G11" s="571"/>
      <c r="H11" s="584">
        <v>2</v>
      </c>
      <c r="I11" s="584" t="s">
        <v>1220</v>
      </c>
      <c r="J11" s="585" t="s">
        <v>1221</v>
      </c>
      <c r="K11" s="578"/>
      <c r="L11" s="607"/>
      <c r="M11" s="605"/>
      <c r="N11" s="596"/>
      <c r="O11" s="592"/>
      <c r="P11" s="593"/>
      <c r="Q11" s="594"/>
      <c r="R11" s="594"/>
      <c r="S11" s="594"/>
      <c r="T11" s="592"/>
      <c r="U11" s="594"/>
      <c r="V11" s="594"/>
      <c r="W11" s="594"/>
      <c r="X11" s="597"/>
      <c r="Y11" s="601"/>
      <c r="Z11" s="601"/>
      <c r="AA11" s="602"/>
      <c r="AB11" s="592"/>
      <c r="AC11" s="602"/>
      <c r="AD11" s="602"/>
      <c r="AE11" s="602"/>
      <c r="AF11" s="602"/>
      <c r="AG11" s="602"/>
      <c r="AH11" s="592"/>
      <c r="AI11" s="602"/>
      <c r="AJ11" s="602"/>
      <c r="AK11" s="602"/>
      <c r="AL11" s="592"/>
      <c r="AM11" s="594"/>
      <c r="AN11" s="594"/>
      <c r="AO11" s="594"/>
      <c r="AP11" s="592"/>
      <c r="AQ11" s="594"/>
      <c r="AR11" s="594"/>
      <c r="AS11" s="594"/>
      <c r="AT11" s="592"/>
      <c r="AU11" s="594"/>
      <c r="AV11" s="594"/>
      <c r="AW11" s="594"/>
      <c r="AX11" s="592"/>
      <c r="AY11" s="596"/>
      <c r="AZ11" s="596"/>
      <c r="BA11" s="596"/>
      <c r="BB11" s="596"/>
      <c r="BC11" s="596"/>
      <c r="BD11" s="596"/>
      <c r="BE11" s="596"/>
      <c r="BF11" s="596"/>
      <c r="BG11" s="596"/>
      <c r="BH11" s="596"/>
      <c r="BI11" s="596"/>
      <c r="BJ11" s="596"/>
    </row>
    <row r="12" spans="1:62" s="50" customFormat="1" ht="14.25" customHeight="1" x14ac:dyDescent="0.15">
      <c r="A12" s="575"/>
      <c r="B12" s="580">
        <v>1235010</v>
      </c>
      <c r="C12" s="581" t="s">
        <v>1222</v>
      </c>
      <c r="D12" s="582"/>
      <c r="E12" s="580" t="s">
        <v>1223</v>
      </c>
      <c r="F12" s="583"/>
      <c r="G12" s="571"/>
      <c r="H12" s="584">
        <v>3</v>
      </c>
      <c r="I12" s="584" t="s">
        <v>1224</v>
      </c>
      <c r="J12" s="585" t="s">
        <v>1225</v>
      </c>
      <c r="K12" s="578"/>
      <c r="L12" s="607"/>
      <c r="M12" s="605"/>
      <c r="N12" s="596"/>
      <c r="O12" s="592"/>
      <c r="P12" s="592"/>
      <c r="Q12" s="592"/>
      <c r="R12" s="592"/>
      <c r="S12" s="592"/>
      <c r="T12" s="592"/>
      <c r="U12" s="592"/>
      <c r="V12" s="597"/>
      <c r="W12" s="601"/>
      <c r="X12" s="601"/>
      <c r="Y12" s="601"/>
      <c r="Z12" s="601"/>
      <c r="AA12" s="602"/>
      <c r="AB12" s="602"/>
      <c r="AC12" s="602"/>
      <c r="AD12" s="602"/>
      <c r="AE12" s="602"/>
      <c r="AF12" s="602"/>
      <c r="AG12" s="602"/>
      <c r="AH12" s="592"/>
      <c r="AI12" s="592"/>
      <c r="AJ12" s="592"/>
      <c r="AK12" s="592"/>
      <c r="AL12" s="592"/>
      <c r="AM12" s="592"/>
      <c r="AN12" s="592"/>
      <c r="AO12" s="592"/>
      <c r="AP12" s="592"/>
      <c r="AQ12" s="592"/>
      <c r="AR12" s="592"/>
      <c r="AS12" s="592"/>
      <c r="AT12" s="592"/>
      <c r="AU12" s="592"/>
      <c r="AV12" s="592"/>
      <c r="AW12" s="592"/>
      <c r="AX12" s="592"/>
      <c r="AY12" s="596"/>
      <c r="AZ12" s="596"/>
      <c r="BA12" s="596"/>
      <c r="BB12" s="596"/>
      <c r="BC12" s="596"/>
      <c r="BD12" s="596"/>
      <c r="BE12" s="596"/>
      <c r="BF12" s="596"/>
      <c r="BG12" s="596"/>
      <c r="BH12" s="596"/>
      <c r="BI12" s="596"/>
      <c r="BJ12" s="596"/>
    </row>
    <row r="13" spans="1:62" s="50" customFormat="1" ht="14.25" customHeight="1" x14ac:dyDescent="0.15">
      <c r="A13" s="575"/>
      <c r="B13" s="580">
        <v>1235011</v>
      </c>
      <c r="C13" s="581" t="s">
        <v>1226</v>
      </c>
      <c r="D13" s="582"/>
      <c r="E13" s="580" t="s">
        <v>1227</v>
      </c>
      <c r="F13" s="583"/>
      <c r="G13" s="571"/>
      <c r="H13" s="584">
        <v>4</v>
      </c>
      <c r="I13" s="584" t="s">
        <v>1228</v>
      </c>
      <c r="J13" s="585" t="s">
        <v>1229</v>
      </c>
      <c r="K13" s="578"/>
      <c r="L13" s="607"/>
      <c r="M13" s="605"/>
      <c r="N13" s="605"/>
      <c r="O13" s="592"/>
      <c r="P13" s="592"/>
      <c r="Q13" s="592"/>
      <c r="R13" s="592"/>
      <c r="S13" s="592"/>
      <c r="T13" s="592"/>
      <c r="U13" s="592"/>
      <c r="V13" s="592"/>
      <c r="W13" s="597"/>
      <c r="X13" s="597"/>
      <c r="Y13" s="597"/>
      <c r="Z13" s="597"/>
      <c r="AA13" s="592"/>
      <c r="AB13" s="592"/>
      <c r="AC13" s="592"/>
      <c r="AD13" s="592"/>
      <c r="AE13" s="592"/>
      <c r="AF13" s="592"/>
      <c r="AG13" s="592"/>
      <c r="AH13" s="592"/>
      <c r="AI13" s="592"/>
      <c r="AJ13" s="592"/>
      <c r="AK13" s="592"/>
      <c r="AL13" s="592"/>
      <c r="AM13" s="592"/>
      <c r="AN13" s="592"/>
      <c r="AO13" s="592"/>
      <c r="AP13" s="592"/>
      <c r="AQ13" s="592"/>
      <c r="AR13" s="592"/>
      <c r="AS13" s="592"/>
      <c r="AT13" s="592"/>
      <c r="AU13" s="592"/>
      <c r="AV13" s="592"/>
      <c r="AW13" s="592"/>
      <c r="AX13" s="592"/>
      <c r="AY13" s="596"/>
      <c r="AZ13" s="596"/>
      <c r="BA13" s="596"/>
      <c r="BB13" s="596"/>
      <c r="BC13" s="596"/>
      <c r="BD13" s="596"/>
      <c r="BE13" s="596"/>
      <c r="BF13" s="596"/>
      <c r="BG13" s="596"/>
      <c r="BH13" s="596"/>
      <c r="BI13" s="596"/>
      <c r="BJ13" s="596"/>
    </row>
    <row r="14" spans="1:62" s="50" customFormat="1" ht="14.25" customHeight="1" x14ac:dyDescent="0.15">
      <c r="A14" s="575"/>
      <c r="B14" s="580">
        <v>1235012</v>
      </c>
      <c r="C14" s="581" t="s">
        <v>1230</v>
      </c>
      <c r="D14" s="582"/>
      <c r="E14" s="580" t="s">
        <v>1231</v>
      </c>
      <c r="F14" s="583"/>
      <c r="G14" s="571"/>
      <c r="H14" s="584">
        <v>6</v>
      </c>
      <c r="I14" s="584" t="s">
        <v>1232</v>
      </c>
      <c r="J14" s="585" t="s">
        <v>1233</v>
      </c>
      <c r="K14" s="578"/>
      <c r="L14" s="607"/>
      <c r="M14" s="605"/>
      <c r="N14" s="605"/>
      <c r="O14" s="595"/>
      <c r="P14" s="595"/>
      <c r="Q14" s="594"/>
      <c r="R14" s="594"/>
      <c r="S14" s="594"/>
      <c r="T14" s="592"/>
      <c r="U14" s="594"/>
      <c r="V14" s="594"/>
      <c r="W14" s="594"/>
      <c r="X14" s="597"/>
      <c r="Y14" s="608"/>
      <c r="Z14" s="609"/>
      <c r="AA14" s="608"/>
      <c r="AB14" s="592"/>
      <c r="AC14" s="594"/>
      <c r="AD14" s="594"/>
      <c r="AE14" s="594"/>
      <c r="AF14" s="592"/>
      <c r="AG14" s="594"/>
      <c r="AH14" s="594"/>
      <c r="AI14" s="594"/>
      <c r="AJ14" s="592"/>
      <c r="AK14" s="594"/>
      <c r="AL14" s="594"/>
      <c r="AM14" s="594"/>
      <c r="AN14" s="592"/>
      <c r="AO14" s="594"/>
      <c r="AP14" s="594"/>
      <c r="AQ14" s="594"/>
      <c r="AR14" s="592"/>
      <c r="AS14" s="594"/>
      <c r="AT14" s="594"/>
      <c r="AU14" s="594"/>
      <c r="AV14" s="592"/>
      <c r="AW14" s="608"/>
      <c r="AX14" s="609"/>
      <c r="AY14" s="608"/>
      <c r="AZ14" s="596"/>
      <c r="BA14" s="608"/>
      <c r="BB14" s="609"/>
      <c r="BC14" s="608"/>
      <c r="BD14" s="596"/>
      <c r="BE14" s="608"/>
      <c r="BF14" s="609"/>
      <c r="BG14" s="608"/>
      <c r="BH14" s="596"/>
      <c r="BI14" s="596"/>
      <c r="BJ14" s="596"/>
    </row>
    <row r="15" spans="1:62" s="50" customFormat="1" ht="14.25" customHeight="1" x14ac:dyDescent="0.15">
      <c r="A15" s="575"/>
      <c r="B15" s="580">
        <v>1235013</v>
      </c>
      <c r="C15" s="581" t="s">
        <v>1234</v>
      </c>
      <c r="D15" s="582"/>
      <c r="E15" s="580" t="s">
        <v>1235</v>
      </c>
      <c r="F15" s="583" t="s">
        <v>1194</v>
      </c>
      <c r="G15" s="571"/>
      <c r="H15" s="585">
        <v>8</v>
      </c>
      <c r="I15" s="585" t="s">
        <v>1236</v>
      </c>
      <c r="J15" s="585" t="s">
        <v>1237</v>
      </c>
      <c r="K15" s="578"/>
      <c r="L15" s="607"/>
      <c r="M15" s="605"/>
      <c r="N15" s="605"/>
      <c r="O15" s="595"/>
      <c r="P15" s="595"/>
      <c r="Q15" s="594"/>
      <c r="R15" s="594"/>
      <c r="S15" s="594"/>
      <c r="T15" s="592"/>
      <c r="U15" s="594"/>
      <c r="V15" s="594"/>
      <c r="W15" s="594"/>
      <c r="X15" s="597"/>
      <c r="Y15" s="608"/>
      <c r="Z15" s="609"/>
      <c r="AA15" s="608"/>
      <c r="AB15" s="592"/>
      <c r="AC15" s="594"/>
      <c r="AD15" s="594"/>
      <c r="AE15" s="594"/>
      <c r="AF15" s="592"/>
      <c r="AG15" s="592"/>
      <c r="AH15" s="592"/>
      <c r="AI15" s="592"/>
      <c r="AJ15" s="592"/>
      <c r="AK15" s="592"/>
      <c r="AL15" s="592"/>
      <c r="AM15" s="592"/>
      <c r="AN15" s="592"/>
      <c r="AO15" s="592"/>
      <c r="AP15" s="592"/>
      <c r="AQ15" s="592"/>
      <c r="AR15" s="592"/>
      <c r="AS15" s="592"/>
      <c r="AT15" s="592"/>
      <c r="AU15" s="592"/>
      <c r="AV15" s="592"/>
      <c r="AW15" s="596"/>
      <c r="AX15" s="596"/>
      <c r="AY15" s="596"/>
      <c r="AZ15" s="596"/>
      <c r="BA15" s="596"/>
      <c r="BB15" s="596"/>
      <c r="BC15" s="596"/>
      <c r="BD15" s="596"/>
      <c r="BE15" s="596"/>
      <c r="BF15" s="596"/>
      <c r="BG15" s="596"/>
      <c r="BH15" s="596"/>
      <c r="BI15" s="596"/>
      <c r="BJ15" s="596"/>
    </row>
    <row r="16" spans="1:62" s="50" customFormat="1" ht="14.25" customHeight="1" x14ac:dyDescent="0.15">
      <c r="A16" s="575"/>
      <c r="B16" s="580">
        <v>1235014</v>
      </c>
      <c r="C16" s="581" t="s">
        <v>1238</v>
      </c>
      <c r="D16" s="582"/>
      <c r="E16" s="580" t="s">
        <v>1239</v>
      </c>
      <c r="F16" s="583" t="s">
        <v>1240</v>
      </c>
      <c r="G16" s="571"/>
      <c r="H16" s="571"/>
      <c r="I16" s="571"/>
      <c r="J16" s="586"/>
      <c r="K16" s="578"/>
      <c r="L16" s="607"/>
      <c r="M16" s="605"/>
      <c r="N16" s="605"/>
      <c r="O16" s="595"/>
      <c r="P16" s="595"/>
      <c r="Q16" s="594"/>
      <c r="R16" s="594"/>
      <c r="S16" s="594"/>
      <c r="T16" s="592"/>
      <c r="U16" s="594"/>
      <c r="V16" s="594"/>
      <c r="W16" s="594"/>
      <c r="X16" s="597"/>
      <c r="Y16" s="608"/>
      <c r="Z16" s="609"/>
      <c r="AA16" s="608"/>
      <c r="AB16" s="592"/>
      <c r="AC16" s="594"/>
      <c r="AD16" s="594"/>
      <c r="AE16" s="594"/>
      <c r="AF16" s="592"/>
      <c r="AG16" s="594"/>
      <c r="AH16" s="594"/>
      <c r="AI16" s="594"/>
      <c r="AJ16" s="592"/>
      <c r="AK16" s="594"/>
      <c r="AL16" s="594"/>
      <c r="AM16" s="594"/>
      <c r="AN16" s="592"/>
      <c r="AO16" s="594"/>
      <c r="AP16" s="594"/>
      <c r="AQ16" s="594"/>
      <c r="AR16" s="592"/>
      <c r="AS16" s="594"/>
      <c r="AT16" s="594"/>
      <c r="AU16" s="594"/>
      <c r="AV16" s="592"/>
      <c r="AW16" s="596"/>
      <c r="AX16" s="596"/>
      <c r="AY16" s="596"/>
      <c r="AZ16" s="596"/>
      <c r="BA16" s="596"/>
      <c r="BB16" s="596"/>
      <c r="BC16" s="596"/>
      <c r="BD16" s="596"/>
      <c r="BE16" s="596"/>
      <c r="BF16" s="596"/>
      <c r="BG16" s="596"/>
      <c r="BH16" s="596"/>
      <c r="BI16" s="596"/>
      <c r="BJ16" s="596"/>
    </row>
    <row r="17" spans="1:62" s="50" customFormat="1" ht="14.25" customHeight="1" x14ac:dyDescent="0.15">
      <c r="A17" s="575"/>
      <c r="B17" s="580">
        <v>1235015</v>
      </c>
      <c r="C17" s="581" t="s">
        <v>1241</v>
      </c>
      <c r="D17" s="582"/>
      <c r="E17" s="580" t="s">
        <v>1242</v>
      </c>
      <c r="F17" s="583"/>
      <c r="G17" s="571"/>
      <c r="H17" s="786" t="s">
        <v>1243</v>
      </c>
      <c r="I17" s="787"/>
      <c r="J17" s="788"/>
      <c r="K17" s="578"/>
      <c r="L17" s="607"/>
      <c r="M17" s="605"/>
      <c r="N17" s="605"/>
      <c r="O17" s="592"/>
      <c r="P17" s="592"/>
      <c r="Q17" s="592"/>
      <c r="R17" s="592"/>
      <c r="S17" s="592"/>
      <c r="T17" s="592"/>
      <c r="U17" s="592"/>
      <c r="V17" s="597"/>
      <c r="W17" s="601"/>
      <c r="X17" s="601"/>
      <c r="Y17" s="597"/>
      <c r="Z17" s="597"/>
      <c r="AA17" s="592"/>
      <c r="AB17" s="592"/>
      <c r="AC17" s="592"/>
      <c r="AD17" s="592"/>
      <c r="AE17" s="592"/>
      <c r="AF17" s="592"/>
      <c r="AG17" s="592"/>
      <c r="AH17" s="592"/>
      <c r="AI17" s="592"/>
      <c r="AJ17" s="592"/>
      <c r="AK17" s="592"/>
      <c r="AL17" s="592"/>
      <c r="AM17" s="592"/>
      <c r="AN17" s="592"/>
      <c r="AO17" s="592"/>
      <c r="AP17" s="592"/>
      <c r="AQ17" s="592"/>
      <c r="AR17" s="592"/>
      <c r="AS17" s="592"/>
      <c r="AT17" s="592"/>
      <c r="AU17" s="592"/>
      <c r="AV17" s="592"/>
      <c r="AW17" s="592"/>
      <c r="AX17" s="592"/>
      <c r="AY17" s="596"/>
      <c r="AZ17" s="596"/>
      <c r="BA17" s="596"/>
      <c r="BB17" s="596"/>
      <c r="BC17" s="596"/>
      <c r="BD17" s="596"/>
      <c r="BE17" s="596"/>
      <c r="BF17" s="596"/>
      <c r="BG17" s="596"/>
      <c r="BH17" s="596"/>
      <c r="BI17" s="596"/>
      <c r="BJ17" s="596"/>
    </row>
    <row r="18" spans="1:62" s="50" customFormat="1" ht="14.25" customHeight="1" x14ac:dyDescent="0.15">
      <c r="A18" s="575"/>
      <c r="B18" s="580">
        <v>1235016</v>
      </c>
      <c r="C18" s="581" t="s">
        <v>1244</v>
      </c>
      <c r="D18" s="582"/>
      <c r="E18" s="580" t="s">
        <v>1245</v>
      </c>
      <c r="F18" s="583"/>
      <c r="G18" s="571"/>
      <c r="H18" s="584" t="s">
        <v>152</v>
      </c>
      <c r="I18" s="584" t="s">
        <v>1195</v>
      </c>
      <c r="J18" s="585" t="s">
        <v>160</v>
      </c>
      <c r="K18" s="578"/>
      <c r="L18" s="607"/>
      <c r="M18" s="605"/>
      <c r="N18" s="605"/>
      <c r="O18" s="596"/>
      <c r="P18" s="592"/>
      <c r="Q18" s="592"/>
      <c r="R18" s="592"/>
      <c r="S18" s="592"/>
      <c r="T18" s="592"/>
      <c r="U18" s="596"/>
      <c r="V18" s="597"/>
      <c r="W18" s="601"/>
      <c r="X18" s="601"/>
      <c r="Y18" s="597"/>
      <c r="Z18" s="597"/>
      <c r="AA18" s="592"/>
      <c r="AB18" s="592"/>
      <c r="AC18" s="592"/>
      <c r="AD18" s="596"/>
      <c r="AE18" s="596"/>
      <c r="AF18" s="596"/>
      <c r="AG18" s="596"/>
      <c r="AH18" s="592"/>
      <c r="AI18" s="592"/>
      <c r="AJ18" s="592"/>
      <c r="AK18" s="592"/>
      <c r="AL18" s="592"/>
      <c r="AM18" s="592"/>
      <c r="AN18" s="592"/>
      <c r="AO18" s="592"/>
      <c r="AP18" s="592"/>
      <c r="AQ18" s="592"/>
      <c r="AR18" s="592"/>
      <c r="AS18" s="592"/>
      <c r="AT18" s="592"/>
      <c r="AU18" s="592"/>
      <c r="AV18" s="592"/>
      <c r="AW18" s="592"/>
      <c r="AX18" s="592"/>
      <c r="AY18" s="596"/>
      <c r="AZ18" s="596"/>
      <c r="BA18" s="596"/>
      <c r="BB18" s="596"/>
      <c r="BC18" s="596"/>
      <c r="BD18" s="596"/>
      <c r="BE18" s="596"/>
      <c r="BF18" s="596"/>
      <c r="BG18" s="596"/>
      <c r="BH18" s="596"/>
      <c r="BI18" s="596"/>
      <c r="BJ18" s="596"/>
    </row>
    <row r="19" spans="1:62" s="50" customFormat="1" ht="14.25" customHeight="1" x14ac:dyDescent="0.15">
      <c r="A19" s="575"/>
      <c r="B19" s="580">
        <v>1235017</v>
      </c>
      <c r="C19" s="581" t="s">
        <v>1246</v>
      </c>
      <c r="D19" s="582"/>
      <c r="E19" s="580" t="s">
        <v>1247</v>
      </c>
      <c r="F19" s="583"/>
      <c r="G19" s="571"/>
      <c r="H19" s="584" t="s">
        <v>1248</v>
      </c>
      <c r="I19" s="584" t="s">
        <v>1248</v>
      </c>
      <c r="J19" s="585" t="s">
        <v>1249</v>
      </c>
      <c r="K19" s="578"/>
      <c r="L19" s="607"/>
      <c r="M19" s="605"/>
      <c r="N19" s="605"/>
      <c r="O19" s="592"/>
      <c r="P19" s="592"/>
      <c r="Q19" s="592"/>
      <c r="R19" s="592"/>
      <c r="S19" s="592"/>
      <c r="T19" s="592"/>
      <c r="U19" s="596"/>
      <c r="V19" s="597"/>
      <c r="W19" s="601"/>
      <c r="X19" s="601"/>
      <c r="Y19" s="597"/>
      <c r="Z19" s="597"/>
      <c r="AA19" s="592"/>
      <c r="AB19" s="592"/>
      <c r="AC19" s="592"/>
      <c r="AD19" s="596"/>
      <c r="AE19" s="596"/>
      <c r="AF19" s="596"/>
      <c r="AG19" s="596"/>
      <c r="AH19" s="592"/>
      <c r="AI19" s="592"/>
      <c r="AJ19" s="592"/>
      <c r="AK19" s="592"/>
      <c r="AL19" s="592"/>
      <c r="AM19" s="592"/>
      <c r="AN19" s="592"/>
      <c r="AO19" s="592"/>
      <c r="AP19" s="592"/>
      <c r="AQ19" s="592"/>
      <c r="AR19" s="592"/>
      <c r="AS19" s="592"/>
      <c r="AT19" s="592"/>
      <c r="AU19" s="592"/>
      <c r="AV19" s="592"/>
      <c r="AW19" s="592"/>
      <c r="AX19" s="592"/>
      <c r="AY19" s="596"/>
      <c r="AZ19" s="596"/>
      <c r="BA19" s="596"/>
      <c r="BB19" s="596"/>
      <c r="BC19" s="596"/>
      <c r="BD19" s="596"/>
      <c r="BE19" s="596"/>
      <c r="BF19" s="596"/>
      <c r="BG19" s="596"/>
      <c r="BH19" s="596"/>
      <c r="BI19" s="596"/>
      <c r="BJ19" s="596"/>
    </row>
    <row r="20" spans="1:62" s="50" customFormat="1" ht="14.25" customHeight="1" x14ac:dyDescent="0.15">
      <c r="A20" s="575"/>
      <c r="B20" s="580">
        <v>1235018</v>
      </c>
      <c r="C20" s="581" t="s">
        <v>1250</v>
      </c>
      <c r="D20" s="582"/>
      <c r="E20" s="580" t="s">
        <v>1251</v>
      </c>
      <c r="F20" s="583"/>
      <c r="G20" s="571"/>
      <c r="H20" s="585" t="s">
        <v>1252</v>
      </c>
      <c r="I20" s="585" t="s">
        <v>1252</v>
      </c>
      <c r="J20" s="585" t="s">
        <v>1253</v>
      </c>
      <c r="K20" s="578"/>
      <c r="L20" s="607"/>
      <c r="M20" s="605"/>
      <c r="N20" s="605"/>
      <c r="O20" s="592"/>
      <c r="P20" s="592"/>
      <c r="Q20" s="592"/>
      <c r="R20" s="592"/>
      <c r="S20" s="592"/>
      <c r="T20" s="592"/>
      <c r="U20" s="592"/>
      <c r="V20" s="597"/>
      <c r="W20" s="601"/>
      <c r="X20" s="601"/>
      <c r="Y20" s="597"/>
      <c r="Z20" s="597"/>
      <c r="AA20" s="592"/>
      <c r="AB20" s="592"/>
      <c r="AC20" s="592"/>
      <c r="AD20" s="596"/>
      <c r="AE20" s="596"/>
      <c r="AF20" s="596"/>
      <c r="AG20" s="596"/>
      <c r="AH20" s="592"/>
      <c r="AI20" s="592"/>
      <c r="AJ20" s="592"/>
      <c r="AK20" s="592"/>
      <c r="AL20" s="592"/>
      <c r="AM20" s="592"/>
      <c r="AN20" s="592"/>
      <c r="AO20" s="592"/>
      <c r="AP20" s="592"/>
      <c r="AQ20" s="592"/>
      <c r="AR20" s="592"/>
      <c r="AS20" s="592"/>
      <c r="AT20" s="592"/>
      <c r="AU20" s="592"/>
      <c r="AV20" s="592"/>
      <c r="AW20" s="592"/>
      <c r="AX20" s="592"/>
      <c r="AY20" s="596"/>
      <c r="AZ20" s="596"/>
      <c r="BA20" s="596"/>
      <c r="BB20" s="596"/>
      <c r="BC20" s="596"/>
      <c r="BD20" s="596"/>
      <c r="BE20" s="596"/>
      <c r="BF20" s="596"/>
      <c r="BG20" s="596"/>
      <c r="BH20" s="596"/>
      <c r="BI20" s="596"/>
      <c r="BJ20" s="596"/>
    </row>
    <row r="21" spans="1:62" s="50" customFormat="1" ht="14.25" customHeight="1" x14ac:dyDescent="0.15">
      <c r="A21" s="575"/>
      <c r="B21" s="580">
        <v>1235019</v>
      </c>
      <c r="C21" s="581" t="s">
        <v>1254</v>
      </c>
      <c r="D21" s="582" t="s">
        <v>1189</v>
      </c>
      <c r="E21" s="580" t="s">
        <v>1255</v>
      </c>
      <c r="F21" s="583"/>
      <c r="G21" s="571"/>
      <c r="H21" s="587" t="s">
        <v>1256</v>
      </c>
      <c r="I21" s="587" t="s">
        <v>1256</v>
      </c>
      <c r="J21" s="587" t="s">
        <v>1217</v>
      </c>
      <c r="K21" s="578"/>
      <c r="L21" s="607"/>
      <c r="M21" s="605"/>
      <c r="N21" s="605"/>
      <c r="O21" s="592"/>
      <c r="P21" s="592"/>
      <c r="Q21" s="592"/>
      <c r="R21" s="592"/>
      <c r="S21" s="592"/>
      <c r="T21" s="592"/>
      <c r="U21" s="592"/>
      <c r="V21" s="597"/>
      <c r="W21" s="601"/>
      <c r="X21" s="601"/>
      <c r="Y21" s="597"/>
      <c r="Z21" s="597"/>
      <c r="AA21" s="592"/>
      <c r="AB21" s="592"/>
      <c r="AC21" s="592"/>
      <c r="AD21" s="596"/>
      <c r="AE21" s="596"/>
      <c r="AF21" s="596"/>
      <c r="AG21" s="596"/>
      <c r="AH21" s="592"/>
      <c r="AI21" s="592"/>
      <c r="AJ21" s="592"/>
      <c r="AK21" s="592"/>
      <c r="AL21" s="592"/>
      <c r="AM21" s="592"/>
      <c r="AN21" s="592"/>
      <c r="AO21" s="592"/>
      <c r="AP21" s="592"/>
      <c r="AQ21" s="592"/>
      <c r="AR21" s="592"/>
      <c r="AS21" s="592"/>
      <c r="AT21" s="592"/>
      <c r="AU21" s="592"/>
      <c r="AV21" s="592"/>
      <c r="AW21" s="592"/>
      <c r="AX21" s="592"/>
      <c r="AY21" s="596"/>
      <c r="AZ21" s="596"/>
      <c r="BA21" s="596"/>
      <c r="BB21" s="596"/>
      <c r="BC21" s="596"/>
      <c r="BD21" s="596"/>
      <c r="BE21" s="596"/>
      <c r="BF21" s="596"/>
      <c r="BG21" s="596"/>
      <c r="BH21" s="596"/>
      <c r="BI21" s="596"/>
      <c r="BJ21" s="596"/>
    </row>
    <row r="22" spans="1:62" s="50" customFormat="1" ht="14.25" customHeight="1" x14ac:dyDescent="0.15">
      <c r="A22" s="575"/>
      <c r="B22" s="580">
        <v>1235020</v>
      </c>
      <c r="C22" s="581" t="s">
        <v>1257</v>
      </c>
      <c r="D22" s="582">
        <v>-1</v>
      </c>
      <c r="E22" s="580" t="s">
        <v>1258</v>
      </c>
      <c r="F22" s="583"/>
      <c r="G22" s="571"/>
      <c r="H22" s="585" t="s">
        <v>1259</v>
      </c>
      <c r="I22" s="585" t="s">
        <v>1259</v>
      </c>
      <c r="J22" s="585" t="s">
        <v>1260</v>
      </c>
      <c r="K22" s="578"/>
      <c r="L22" s="607"/>
      <c r="M22" s="605"/>
      <c r="N22" s="605"/>
      <c r="O22" s="592"/>
      <c r="P22" s="592"/>
      <c r="Q22" s="592"/>
      <c r="R22" s="596"/>
      <c r="S22" s="596"/>
      <c r="T22" s="596"/>
      <c r="U22" s="596"/>
      <c r="V22" s="596"/>
      <c r="W22" s="601"/>
      <c r="X22" s="601"/>
      <c r="Y22" s="597"/>
      <c r="Z22" s="597"/>
      <c r="AA22" s="592"/>
      <c r="AB22" s="592"/>
      <c r="AC22" s="592"/>
      <c r="AD22" s="596"/>
      <c r="AE22" s="596"/>
      <c r="AF22" s="596"/>
      <c r="AG22" s="596"/>
      <c r="AH22" s="592"/>
      <c r="AI22" s="592"/>
      <c r="AJ22" s="592"/>
      <c r="AK22" s="592"/>
      <c r="AL22" s="592"/>
      <c r="AM22" s="592"/>
      <c r="AN22" s="592"/>
      <c r="AO22" s="592"/>
      <c r="AP22" s="592"/>
      <c r="AQ22" s="592"/>
      <c r="AR22" s="592"/>
      <c r="AS22" s="592"/>
      <c r="AT22" s="592"/>
      <c r="AU22" s="592"/>
      <c r="AV22" s="592"/>
      <c r="AW22" s="592"/>
      <c r="AX22" s="592"/>
      <c r="AY22" s="596"/>
      <c r="AZ22" s="596"/>
      <c r="BA22" s="596"/>
      <c r="BB22" s="596"/>
      <c r="BC22" s="596"/>
      <c r="BD22" s="596"/>
      <c r="BE22" s="596"/>
      <c r="BF22" s="596"/>
      <c r="BG22" s="596"/>
      <c r="BH22" s="596"/>
      <c r="BI22" s="596"/>
      <c r="BJ22" s="596"/>
    </row>
    <row r="23" spans="1:62" s="50" customFormat="1" ht="14.25" customHeight="1" x14ac:dyDescent="0.15">
      <c r="A23" s="575"/>
      <c r="B23" s="580">
        <v>1235020</v>
      </c>
      <c r="C23" s="581" t="s">
        <v>1257</v>
      </c>
      <c r="D23" s="582">
        <v>-2</v>
      </c>
      <c r="E23" s="580" t="s">
        <v>1258</v>
      </c>
      <c r="F23" s="583"/>
      <c r="G23" s="571"/>
      <c r="H23" s="575"/>
      <c r="I23" s="575"/>
      <c r="J23" s="575"/>
      <c r="K23" s="578"/>
      <c r="L23" s="607"/>
      <c r="M23" s="605"/>
      <c r="N23" s="605"/>
      <c r="O23" s="592"/>
      <c r="P23" s="592"/>
      <c r="Q23" s="592"/>
      <c r="R23" s="592"/>
      <c r="S23" s="592"/>
      <c r="T23" s="592"/>
      <c r="U23" s="592"/>
      <c r="V23" s="592"/>
      <c r="W23" s="597"/>
      <c r="X23" s="597"/>
      <c r="Y23" s="597"/>
      <c r="Z23" s="597"/>
      <c r="AA23" s="592"/>
      <c r="AB23" s="592"/>
      <c r="AC23" s="592"/>
      <c r="AD23" s="592"/>
      <c r="AE23" s="592"/>
      <c r="AF23" s="592"/>
      <c r="AG23" s="592"/>
      <c r="AH23" s="592"/>
      <c r="AI23" s="592"/>
      <c r="AJ23" s="592"/>
      <c r="AK23" s="592"/>
      <c r="AL23" s="592"/>
      <c r="AM23" s="592"/>
      <c r="AN23" s="592"/>
      <c r="AO23" s="592"/>
      <c r="AP23" s="592"/>
      <c r="AQ23" s="592"/>
      <c r="AR23" s="592"/>
      <c r="AS23" s="592"/>
      <c r="AT23" s="592"/>
      <c r="AU23" s="592"/>
      <c r="AV23" s="592"/>
      <c r="AW23" s="592"/>
      <c r="AX23" s="592"/>
      <c r="AY23" s="596"/>
      <c r="AZ23" s="596"/>
      <c r="BA23" s="596"/>
      <c r="BB23" s="596"/>
      <c r="BC23" s="596"/>
      <c r="BD23" s="596"/>
      <c r="BE23" s="596"/>
      <c r="BF23" s="596"/>
      <c r="BG23" s="596"/>
      <c r="BH23" s="596"/>
      <c r="BI23" s="596"/>
      <c r="BJ23" s="596"/>
    </row>
    <row r="24" spans="1:62" s="50" customFormat="1" ht="14.25" customHeight="1" x14ac:dyDescent="0.15">
      <c r="A24" s="575"/>
      <c r="B24" s="580">
        <v>1235021</v>
      </c>
      <c r="C24" s="581" t="s">
        <v>1261</v>
      </c>
      <c r="D24" s="582">
        <v>-1</v>
      </c>
      <c r="E24" s="580" t="s">
        <v>1262</v>
      </c>
      <c r="F24" s="583"/>
      <c r="G24" s="571"/>
      <c r="H24" s="786" t="s">
        <v>1263</v>
      </c>
      <c r="I24" s="787"/>
      <c r="J24" s="788"/>
      <c r="K24" s="578"/>
      <c r="L24" s="607"/>
      <c r="M24" s="605"/>
      <c r="N24" s="605"/>
      <c r="O24" s="592"/>
      <c r="P24" s="592"/>
      <c r="Q24" s="591"/>
      <c r="R24" s="591"/>
      <c r="S24" s="591"/>
      <c r="T24" s="591"/>
      <c r="U24" s="592"/>
      <c r="V24" s="591"/>
      <c r="W24" s="591"/>
      <c r="X24" s="597"/>
      <c r="Y24" s="591"/>
      <c r="Z24" s="597"/>
      <c r="AA24" s="592"/>
      <c r="AB24" s="592"/>
      <c r="AC24" s="592"/>
      <c r="AD24" s="592"/>
      <c r="AE24" s="597"/>
      <c r="AF24" s="602"/>
      <c r="AG24" s="602"/>
      <c r="AH24" s="602"/>
      <c r="AI24" s="602"/>
      <c r="AJ24" s="602"/>
      <c r="AK24" s="602"/>
      <c r="AL24" s="602"/>
      <c r="AM24" s="592"/>
      <c r="AN24" s="592"/>
      <c r="AO24" s="592"/>
      <c r="AP24" s="592"/>
      <c r="AQ24" s="592"/>
      <c r="AR24" s="592"/>
      <c r="AS24" s="592"/>
      <c r="AT24" s="592"/>
      <c r="AU24" s="592"/>
      <c r="AV24" s="592"/>
      <c r="AW24" s="592"/>
      <c r="AX24" s="592"/>
      <c r="AY24" s="596"/>
      <c r="AZ24" s="596"/>
      <c r="BA24" s="596"/>
      <c r="BB24" s="596"/>
      <c r="BC24" s="596"/>
      <c r="BD24" s="596"/>
      <c r="BE24" s="596"/>
      <c r="BF24" s="596"/>
      <c r="BG24" s="596"/>
      <c r="BH24" s="596"/>
      <c r="BI24" s="596"/>
      <c r="BJ24" s="596"/>
    </row>
    <row r="25" spans="1:62" s="50" customFormat="1" ht="14.25" customHeight="1" x14ac:dyDescent="0.15">
      <c r="A25" s="575"/>
      <c r="B25" s="580">
        <v>1235021</v>
      </c>
      <c r="C25" s="581" t="s">
        <v>1261</v>
      </c>
      <c r="D25" s="582">
        <v>-2</v>
      </c>
      <c r="E25" s="580" t="s">
        <v>1262</v>
      </c>
      <c r="F25" s="583"/>
      <c r="G25" s="571"/>
      <c r="H25" s="584" t="s">
        <v>152</v>
      </c>
      <c r="I25" s="584" t="s">
        <v>1195</v>
      </c>
      <c r="J25" s="585" t="s">
        <v>160</v>
      </c>
      <c r="K25" s="578"/>
      <c r="L25" s="607"/>
      <c r="M25" s="605"/>
      <c r="N25" s="605"/>
      <c r="O25" s="592"/>
      <c r="P25" s="592"/>
      <c r="Q25" s="597"/>
      <c r="R25" s="597"/>
      <c r="S25" s="597"/>
      <c r="T25" s="597"/>
      <c r="U25" s="592"/>
      <c r="V25" s="597"/>
      <c r="W25" s="597"/>
      <c r="X25" s="597"/>
      <c r="Y25" s="597"/>
      <c r="Z25" s="597"/>
      <c r="AA25" s="592"/>
      <c r="AB25" s="592"/>
      <c r="AC25" s="592"/>
      <c r="AD25" s="592"/>
      <c r="AE25" s="597"/>
      <c r="AF25" s="602"/>
      <c r="AG25" s="602"/>
      <c r="AH25" s="602"/>
      <c r="AI25" s="602"/>
      <c r="AJ25" s="602"/>
      <c r="AK25" s="602"/>
      <c r="AL25" s="602"/>
      <c r="AM25" s="592"/>
      <c r="AN25" s="592"/>
      <c r="AO25" s="592"/>
      <c r="AP25" s="592"/>
      <c r="AQ25" s="592"/>
      <c r="AR25" s="592"/>
      <c r="AS25" s="592"/>
      <c r="AT25" s="592"/>
      <c r="AU25" s="592"/>
      <c r="AV25" s="592"/>
      <c r="AW25" s="592"/>
      <c r="AX25" s="592"/>
      <c r="AY25" s="596"/>
      <c r="AZ25" s="596"/>
      <c r="BA25" s="596"/>
      <c r="BB25" s="596"/>
      <c r="BC25" s="596"/>
      <c r="BD25" s="596"/>
      <c r="BE25" s="596"/>
      <c r="BF25" s="596"/>
      <c r="BG25" s="596"/>
      <c r="BH25" s="596"/>
      <c r="BI25" s="596"/>
      <c r="BJ25" s="596"/>
    </row>
    <row r="26" spans="1:62" s="50" customFormat="1" ht="14.25" customHeight="1" x14ac:dyDescent="0.15">
      <c r="A26" s="575"/>
      <c r="B26" s="580">
        <v>1235022</v>
      </c>
      <c r="C26" s="581" t="s">
        <v>1264</v>
      </c>
      <c r="D26" s="582" t="s">
        <v>1189</v>
      </c>
      <c r="E26" s="580" t="s">
        <v>1265</v>
      </c>
      <c r="F26" s="583"/>
      <c r="G26" s="571"/>
      <c r="H26" s="584" t="s">
        <v>1248</v>
      </c>
      <c r="I26" s="584" t="s">
        <v>1248</v>
      </c>
      <c r="J26" s="585" t="s">
        <v>1249</v>
      </c>
      <c r="K26" s="578"/>
      <c r="L26" s="607"/>
      <c r="M26" s="605"/>
      <c r="N26" s="605"/>
      <c r="O26" s="592"/>
      <c r="P26" s="592"/>
      <c r="Q26" s="591"/>
      <c r="R26" s="591"/>
      <c r="S26" s="591"/>
      <c r="T26" s="591"/>
      <c r="U26" s="592"/>
      <c r="V26" s="591"/>
      <c r="W26" s="591"/>
      <c r="X26" s="597"/>
      <c r="Y26" s="591"/>
      <c r="Z26" s="597"/>
      <c r="AA26" s="597"/>
      <c r="AB26" s="597"/>
      <c r="AC26" s="597"/>
      <c r="AD26" s="592"/>
      <c r="AE26" s="597"/>
      <c r="AF26" s="602"/>
      <c r="AG26" s="602"/>
      <c r="AH26" s="602"/>
      <c r="AI26" s="597"/>
      <c r="AJ26" s="602"/>
      <c r="AK26" s="602"/>
      <c r="AL26" s="602"/>
      <c r="AM26" s="592"/>
      <c r="AN26" s="592"/>
      <c r="AO26" s="592"/>
      <c r="AP26" s="592"/>
      <c r="AQ26" s="592"/>
      <c r="AR26" s="592"/>
      <c r="AS26" s="592"/>
      <c r="AT26" s="592"/>
      <c r="AU26" s="592"/>
      <c r="AV26" s="592"/>
      <c r="AW26" s="592"/>
      <c r="AX26" s="592"/>
      <c r="AY26" s="596"/>
      <c r="AZ26" s="596"/>
      <c r="BA26" s="596"/>
      <c r="BB26" s="596"/>
      <c r="BC26" s="596"/>
      <c r="BD26" s="596"/>
      <c r="BE26" s="596"/>
      <c r="BF26" s="596"/>
      <c r="BG26" s="596"/>
      <c r="BH26" s="596"/>
      <c r="BI26" s="596"/>
      <c r="BJ26" s="596"/>
    </row>
    <row r="27" spans="1:62" s="50" customFormat="1" ht="14.25" customHeight="1" x14ac:dyDescent="0.15">
      <c r="A27" s="575"/>
      <c r="B27" s="580">
        <v>1235023</v>
      </c>
      <c r="C27" s="581" t="s">
        <v>1266</v>
      </c>
      <c r="D27" s="582"/>
      <c r="E27" s="580" t="s">
        <v>1267</v>
      </c>
      <c r="F27" s="583" t="s">
        <v>1268</v>
      </c>
      <c r="G27" s="571"/>
      <c r="H27" s="585" t="s">
        <v>1252</v>
      </c>
      <c r="I27" s="585" t="s">
        <v>1252</v>
      </c>
      <c r="J27" s="585" t="s">
        <v>1253</v>
      </c>
      <c r="K27" s="578"/>
      <c r="L27" s="607"/>
      <c r="M27" s="605"/>
      <c r="N27" s="605"/>
      <c r="O27" s="592"/>
      <c r="P27" s="592"/>
      <c r="Q27" s="597"/>
      <c r="R27" s="597"/>
      <c r="S27" s="597"/>
      <c r="T27" s="597"/>
      <c r="U27" s="592"/>
      <c r="V27" s="597"/>
      <c r="W27" s="597"/>
      <c r="X27" s="597"/>
      <c r="Y27" s="597"/>
      <c r="Z27" s="597"/>
      <c r="AA27" s="597"/>
      <c r="AB27" s="597"/>
      <c r="AC27" s="597"/>
      <c r="AD27" s="592"/>
      <c r="AE27" s="597"/>
      <c r="AF27" s="602"/>
      <c r="AG27" s="602"/>
      <c r="AH27" s="602"/>
      <c r="AI27" s="597"/>
      <c r="AJ27" s="602"/>
      <c r="AK27" s="602"/>
      <c r="AL27" s="602"/>
      <c r="AM27" s="592"/>
      <c r="AN27" s="592"/>
      <c r="AO27" s="592"/>
      <c r="AP27" s="592"/>
      <c r="AQ27" s="592"/>
      <c r="AR27" s="592"/>
      <c r="AS27" s="592"/>
      <c r="AT27" s="592"/>
      <c r="AU27" s="592"/>
      <c r="AV27" s="592"/>
      <c r="AW27" s="592"/>
      <c r="AX27" s="592"/>
      <c r="AY27" s="596"/>
      <c r="AZ27" s="596"/>
      <c r="BA27" s="596"/>
      <c r="BB27" s="596"/>
      <c r="BC27" s="596"/>
      <c r="BD27" s="596"/>
      <c r="BE27" s="596"/>
      <c r="BF27" s="596"/>
      <c r="BG27" s="596"/>
      <c r="BH27" s="596"/>
      <c r="BI27" s="596"/>
      <c r="BJ27" s="596"/>
    </row>
    <row r="28" spans="1:62" s="50" customFormat="1" ht="14.25" customHeight="1" x14ac:dyDescent="0.15">
      <c r="A28" s="575"/>
      <c r="B28" s="580">
        <v>1235024</v>
      </c>
      <c r="C28" s="581" t="s">
        <v>1269</v>
      </c>
      <c r="D28" s="582"/>
      <c r="E28" s="580" t="s">
        <v>1270</v>
      </c>
      <c r="F28" s="583" t="s">
        <v>1271</v>
      </c>
      <c r="G28" s="571"/>
      <c r="H28" s="584" t="s">
        <v>1256</v>
      </c>
      <c r="I28" s="584" t="s">
        <v>1256</v>
      </c>
      <c r="J28" s="585" t="s">
        <v>1217</v>
      </c>
      <c r="K28" s="578"/>
      <c r="L28" s="607"/>
      <c r="M28" s="605"/>
      <c r="N28" s="605"/>
      <c r="O28" s="592"/>
      <c r="P28" s="592"/>
      <c r="Q28" s="591"/>
      <c r="R28" s="591"/>
      <c r="S28" s="591"/>
      <c r="T28" s="591"/>
      <c r="U28" s="592"/>
      <c r="V28" s="591"/>
      <c r="W28" s="591"/>
      <c r="X28" s="597"/>
      <c r="Y28" s="591"/>
      <c r="Z28" s="597"/>
      <c r="AA28" s="597"/>
      <c r="AB28" s="597"/>
      <c r="AC28" s="597"/>
      <c r="AD28" s="592"/>
      <c r="AE28" s="597"/>
      <c r="AF28" s="602"/>
      <c r="AG28" s="602"/>
      <c r="AH28" s="602"/>
      <c r="AI28" s="597"/>
      <c r="AJ28" s="602"/>
      <c r="AK28" s="602"/>
      <c r="AL28" s="602"/>
      <c r="AM28" s="592"/>
      <c r="AN28" s="592"/>
      <c r="AO28" s="592"/>
      <c r="AP28" s="592"/>
      <c r="AQ28" s="592"/>
      <c r="AR28" s="592"/>
      <c r="AS28" s="592"/>
      <c r="AT28" s="592"/>
      <c r="AU28" s="592"/>
      <c r="AV28" s="592"/>
      <c r="AW28" s="592"/>
      <c r="AX28" s="592"/>
      <c r="AY28" s="596"/>
      <c r="AZ28" s="596"/>
      <c r="BA28" s="596"/>
      <c r="BB28" s="596"/>
      <c r="BC28" s="596"/>
      <c r="BD28" s="596"/>
      <c r="BE28" s="596"/>
      <c r="BF28" s="596"/>
      <c r="BG28" s="596"/>
      <c r="BH28" s="596"/>
      <c r="BI28" s="596"/>
      <c r="BJ28" s="596"/>
    </row>
    <row r="29" spans="1:62" s="50" customFormat="1" ht="14.25" customHeight="1" x14ac:dyDescent="0.15">
      <c r="A29" s="575"/>
      <c r="B29" s="580">
        <v>1235025</v>
      </c>
      <c r="C29" s="581" t="s">
        <v>1272</v>
      </c>
      <c r="D29" s="582"/>
      <c r="E29" s="580" t="s">
        <v>1273</v>
      </c>
      <c r="F29" s="583"/>
      <c r="G29" s="571"/>
      <c r="H29" s="578"/>
      <c r="I29" s="578"/>
      <c r="J29" s="578"/>
      <c r="K29" s="578"/>
      <c r="L29" s="607"/>
      <c r="M29" s="605"/>
      <c r="N29" s="605"/>
      <c r="O29" s="592"/>
      <c r="P29" s="592"/>
      <c r="Q29" s="597"/>
      <c r="R29" s="597"/>
      <c r="S29" s="597"/>
      <c r="T29" s="597"/>
      <c r="U29" s="592"/>
      <c r="V29" s="597"/>
      <c r="W29" s="597"/>
      <c r="X29" s="597"/>
      <c r="Y29" s="597"/>
      <c r="Z29" s="597"/>
      <c r="AA29" s="597"/>
      <c r="AB29" s="597"/>
      <c r="AC29" s="597"/>
      <c r="AD29" s="592"/>
      <c r="AE29" s="597"/>
      <c r="AF29" s="602"/>
      <c r="AG29" s="602"/>
      <c r="AH29" s="602"/>
      <c r="AI29" s="597"/>
      <c r="AJ29" s="602"/>
      <c r="AK29" s="602"/>
      <c r="AL29" s="602"/>
      <c r="AM29" s="592"/>
      <c r="AN29" s="592"/>
      <c r="AO29" s="592"/>
      <c r="AP29" s="592"/>
      <c r="AQ29" s="592"/>
      <c r="AR29" s="592"/>
      <c r="AS29" s="592"/>
      <c r="AT29" s="592"/>
      <c r="AU29" s="592"/>
      <c r="AV29" s="592"/>
      <c r="AW29" s="592"/>
      <c r="AX29" s="592"/>
      <c r="AY29" s="596"/>
      <c r="AZ29" s="596"/>
      <c r="BA29" s="596"/>
      <c r="BB29" s="596"/>
      <c r="BC29" s="596"/>
      <c r="BD29" s="596"/>
      <c r="BE29" s="596"/>
      <c r="BF29" s="596"/>
      <c r="BG29" s="596"/>
      <c r="BH29" s="596"/>
      <c r="BI29" s="596"/>
      <c r="BJ29" s="596"/>
    </row>
    <row r="30" spans="1:62" s="50" customFormat="1" ht="14.25" customHeight="1" x14ac:dyDescent="0.15">
      <c r="A30" s="575"/>
      <c r="B30" s="580">
        <v>1235026</v>
      </c>
      <c r="C30" s="581" t="s">
        <v>1274</v>
      </c>
      <c r="D30" s="582"/>
      <c r="E30" s="580" t="s">
        <v>1275</v>
      </c>
      <c r="F30" s="583"/>
      <c r="G30" s="571"/>
      <c r="H30" s="786" t="s">
        <v>1276</v>
      </c>
      <c r="I30" s="787"/>
      <c r="J30" s="788"/>
      <c r="K30" s="578"/>
      <c r="L30" s="607"/>
      <c r="M30" s="605"/>
      <c r="N30" s="605"/>
      <c r="O30" s="592"/>
      <c r="P30" s="592"/>
      <c r="Q30" s="591"/>
      <c r="R30" s="591"/>
      <c r="S30" s="591"/>
      <c r="T30" s="591"/>
      <c r="U30" s="592"/>
      <c r="V30" s="591"/>
      <c r="W30" s="591"/>
      <c r="X30" s="597"/>
      <c r="Y30" s="591"/>
      <c r="Z30" s="597"/>
      <c r="AA30" s="597"/>
      <c r="AB30" s="597"/>
      <c r="AC30" s="597"/>
      <c r="AD30" s="592"/>
      <c r="AE30" s="597"/>
      <c r="AF30" s="602"/>
      <c r="AG30" s="602"/>
      <c r="AH30" s="602"/>
      <c r="AI30" s="602"/>
      <c r="AJ30" s="602"/>
      <c r="AK30" s="602"/>
      <c r="AL30" s="602"/>
      <c r="AM30" s="592"/>
      <c r="AN30" s="592"/>
      <c r="AO30" s="592"/>
      <c r="AP30" s="592"/>
      <c r="AQ30" s="592"/>
      <c r="AR30" s="592"/>
      <c r="AS30" s="592"/>
      <c r="AT30" s="592"/>
      <c r="AU30" s="592"/>
      <c r="AV30" s="592"/>
      <c r="AW30" s="592"/>
      <c r="AX30" s="592"/>
      <c r="AY30" s="596"/>
      <c r="AZ30" s="596"/>
      <c r="BA30" s="596"/>
      <c r="BB30" s="596"/>
      <c r="BC30" s="596"/>
      <c r="BD30" s="596"/>
      <c r="BE30" s="596"/>
      <c r="BF30" s="596"/>
      <c r="BG30" s="596"/>
      <c r="BH30" s="596"/>
      <c r="BI30" s="596"/>
      <c r="BJ30" s="596"/>
    </row>
    <row r="31" spans="1:62" s="50" customFormat="1" ht="14.25" customHeight="1" x14ac:dyDescent="0.15">
      <c r="A31" s="575"/>
      <c r="B31" s="580">
        <v>1235027</v>
      </c>
      <c r="C31" s="581" t="s">
        <v>1277</v>
      </c>
      <c r="D31" s="582"/>
      <c r="E31" s="580" t="s">
        <v>1278</v>
      </c>
      <c r="F31" s="583"/>
      <c r="G31" s="571"/>
      <c r="H31" s="588" t="s">
        <v>152</v>
      </c>
      <c r="I31" s="588" t="s">
        <v>1195</v>
      </c>
      <c r="J31" s="589" t="s">
        <v>160</v>
      </c>
      <c r="K31" s="578"/>
      <c r="L31" s="607"/>
      <c r="M31" s="605"/>
      <c r="N31" s="605"/>
      <c r="O31" s="592"/>
      <c r="P31" s="592"/>
      <c r="Q31" s="597"/>
      <c r="R31" s="597"/>
      <c r="S31" s="597"/>
      <c r="T31" s="597"/>
      <c r="U31" s="592"/>
      <c r="V31" s="597"/>
      <c r="W31" s="597"/>
      <c r="X31" s="597"/>
      <c r="Y31" s="597"/>
      <c r="Z31" s="597"/>
      <c r="AA31" s="597"/>
      <c r="AB31" s="597"/>
      <c r="AC31" s="597"/>
      <c r="AD31" s="592"/>
      <c r="AE31" s="597"/>
      <c r="AF31" s="602"/>
      <c r="AG31" s="602"/>
      <c r="AH31" s="602"/>
      <c r="AI31" s="602"/>
      <c r="AJ31" s="602"/>
      <c r="AK31" s="602"/>
      <c r="AL31" s="602"/>
      <c r="AM31" s="592"/>
      <c r="AN31" s="592"/>
      <c r="AO31" s="592"/>
      <c r="AP31" s="592"/>
      <c r="AQ31" s="592"/>
      <c r="AR31" s="592"/>
      <c r="AS31" s="592"/>
      <c r="AT31" s="592"/>
      <c r="AU31" s="592"/>
      <c r="AV31" s="592"/>
      <c r="AW31" s="592"/>
      <c r="AX31" s="592"/>
      <c r="AY31" s="596"/>
      <c r="AZ31" s="596"/>
      <c r="BA31" s="596"/>
      <c r="BB31" s="596"/>
      <c r="BC31" s="596"/>
      <c r="BD31" s="596"/>
      <c r="BE31" s="596"/>
      <c r="BF31" s="596"/>
      <c r="BG31" s="596"/>
      <c r="BH31" s="596"/>
      <c r="BI31" s="596"/>
      <c r="BJ31" s="596"/>
    </row>
    <row r="32" spans="1:62" s="50" customFormat="1" ht="14.25" customHeight="1" x14ac:dyDescent="0.15">
      <c r="A32" s="575"/>
      <c r="B32" s="580">
        <v>1235028</v>
      </c>
      <c r="C32" s="581" t="s">
        <v>1279</v>
      </c>
      <c r="D32" s="582"/>
      <c r="E32" s="580" t="s">
        <v>1280</v>
      </c>
      <c r="F32" s="583"/>
      <c r="G32" s="571"/>
      <c r="H32" s="588">
        <v>14</v>
      </c>
      <c r="I32" s="588" t="s">
        <v>1281</v>
      </c>
      <c r="J32" s="588" t="s">
        <v>1282</v>
      </c>
      <c r="K32" s="578"/>
      <c r="L32" s="607"/>
      <c r="M32" s="605"/>
      <c r="N32" s="605"/>
      <c r="O32" s="592"/>
      <c r="P32" s="592"/>
      <c r="Q32" s="591"/>
      <c r="R32" s="591"/>
      <c r="S32" s="591"/>
      <c r="T32" s="591"/>
      <c r="U32" s="592"/>
      <c r="V32" s="591"/>
      <c r="W32" s="591"/>
      <c r="X32" s="597"/>
      <c r="Y32" s="591"/>
      <c r="Z32" s="597"/>
      <c r="AA32" s="597"/>
      <c r="AB32" s="597"/>
      <c r="AC32" s="597"/>
      <c r="AD32" s="592"/>
      <c r="AE32" s="597"/>
      <c r="AF32" s="602"/>
      <c r="AG32" s="602"/>
      <c r="AH32" s="602"/>
      <c r="AI32" s="597"/>
      <c r="AJ32" s="602"/>
      <c r="AK32" s="602"/>
      <c r="AL32" s="602"/>
      <c r="AM32" s="592"/>
      <c r="AN32" s="592"/>
      <c r="AO32" s="592"/>
      <c r="AP32" s="592"/>
      <c r="AQ32" s="592"/>
      <c r="AR32" s="592"/>
      <c r="AS32" s="592"/>
      <c r="AT32" s="592"/>
      <c r="AU32" s="592"/>
      <c r="AV32" s="592"/>
      <c r="AW32" s="592"/>
      <c r="AX32" s="592"/>
      <c r="AY32" s="596"/>
      <c r="AZ32" s="596"/>
      <c r="BA32" s="596"/>
      <c r="BB32" s="596"/>
      <c r="BC32" s="596"/>
      <c r="BD32" s="596"/>
      <c r="BE32" s="596"/>
      <c r="BF32" s="596"/>
      <c r="BG32" s="596"/>
      <c r="BH32" s="596"/>
      <c r="BI32" s="596"/>
      <c r="BJ32" s="596"/>
    </row>
    <row r="33" spans="1:62" s="50" customFormat="1" ht="14.25" customHeight="1" x14ac:dyDescent="0.15">
      <c r="A33" s="575"/>
      <c r="B33" s="580">
        <v>1235029</v>
      </c>
      <c r="C33" s="581" t="s">
        <v>1283</v>
      </c>
      <c r="D33" s="582"/>
      <c r="E33" s="580" t="s">
        <v>1284</v>
      </c>
      <c r="F33" s="583"/>
      <c r="G33" s="571"/>
      <c r="H33" s="588">
        <v>16</v>
      </c>
      <c r="I33" s="588" t="s">
        <v>1285</v>
      </c>
      <c r="J33" s="588" t="s">
        <v>1286</v>
      </c>
      <c r="K33" s="578"/>
      <c r="L33" s="607"/>
      <c r="M33" s="605"/>
      <c r="N33" s="605"/>
      <c r="O33" s="592"/>
      <c r="P33" s="592"/>
      <c r="Q33" s="597"/>
      <c r="R33" s="597"/>
      <c r="S33" s="597"/>
      <c r="T33" s="597"/>
      <c r="U33" s="592"/>
      <c r="V33" s="597"/>
      <c r="W33" s="597"/>
      <c r="X33" s="597"/>
      <c r="Y33" s="597"/>
      <c r="Z33" s="597"/>
      <c r="AA33" s="597"/>
      <c r="AB33" s="597"/>
      <c r="AC33" s="597"/>
      <c r="AD33" s="592"/>
      <c r="AE33" s="597"/>
      <c r="AF33" s="602"/>
      <c r="AG33" s="602"/>
      <c r="AH33" s="602"/>
      <c r="AI33" s="597"/>
      <c r="AJ33" s="602"/>
      <c r="AK33" s="602"/>
      <c r="AL33" s="602"/>
      <c r="AM33" s="592"/>
      <c r="AN33" s="592"/>
      <c r="AO33" s="592"/>
      <c r="AP33" s="592"/>
      <c r="AQ33" s="592"/>
      <c r="AR33" s="592"/>
      <c r="AS33" s="592"/>
      <c r="AT33" s="592"/>
      <c r="AU33" s="592"/>
      <c r="AV33" s="592"/>
      <c r="AW33" s="592"/>
      <c r="AX33" s="592"/>
      <c r="AY33" s="596"/>
      <c r="AZ33" s="596"/>
      <c r="BA33" s="596"/>
      <c r="BB33" s="596"/>
      <c r="BC33" s="596"/>
      <c r="BD33" s="596"/>
      <c r="BE33" s="596"/>
      <c r="BF33" s="596"/>
      <c r="BG33" s="596"/>
      <c r="BH33" s="596"/>
      <c r="BI33" s="596"/>
      <c r="BJ33" s="596"/>
    </row>
    <row r="34" spans="1:62" s="50" customFormat="1" ht="14.25" customHeight="1" x14ac:dyDescent="0.15">
      <c r="A34" s="575"/>
      <c r="B34" s="580">
        <v>1235030</v>
      </c>
      <c r="C34" s="581" t="s">
        <v>1287</v>
      </c>
      <c r="D34" s="582" t="s">
        <v>1288</v>
      </c>
      <c r="E34" s="580" t="s">
        <v>1289</v>
      </c>
      <c r="F34" s="583" t="s">
        <v>1290</v>
      </c>
      <c r="G34" s="571"/>
      <c r="H34" s="588">
        <v>18</v>
      </c>
      <c r="I34" s="588" t="s">
        <v>1291</v>
      </c>
      <c r="J34" s="588" t="s">
        <v>1292</v>
      </c>
      <c r="K34" s="578"/>
      <c r="L34" s="607"/>
      <c r="M34" s="605"/>
      <c r="N34" s="605"/>
      <c r="O34" s="592"/>
      <c r="P34" s="592"/>
      <c r="Q34" s="591"/>
      <c r="R34" s="591"/>
      <c r="S34" s="591"/>
      <c r="T34" s="591"/>
      <c r="U34" s="592"/>
      <c r="V34" s="591"/>
      <c r="W34" s="591"/>
      <c r="X34" s="597"/>
      <c r="Y34" s="591"/>
      <c r="Z34" s="597"/>
      <c r="AA34" s="597"/>
      <c r="AB34" s="597"/>
      <c r="AC34" s="597"/>
      <c r="AD34" s="592"/>
      <c r="AE34" s="597"/>
      <c r="AF34" s="602"/>
      <c r="AG34" s="602"/>
      <c r="AH34" s="602"/>
      <c r="AI34" s="597"/>
      <c r="AJ34" s="602"/>
      <c r="AK34" s="602"/>
      <c r="AL34" s="602"/>
      <c r="AM34" s="592"/>
      <c r="AN34" s="592"/>
      <c r="AO34" s="592"/>
      <c r="AP34" s="592"/>
      <c r="AQ34" s="592"/>
      <c r="AR34" s="592"/>
      <c r="AS34" s="592"/>
      <c r="AT34" s="592"/>
      <c r="AU34" s="592"/>
      <c r="AV34" s="592"/>
      <c r="AW34" s="592"/>
      <c r="AX34" s="592"/>
      <c r="AY34" s="596"/>
      <c r="AZ34" s="596"/>
      <c r="BA34" s="596"/>
      <c r="BB34" s="596"/>
      <c r="BC34" s="596"/>
      <c r="BD34" s="596"/>
      <c r="BE34" s="596"/>
      <c r="BF34" s="596"/>
      <c r="BG34" s="596"/>
      <c r="BH34" s="596"/>
      <c r="BI34" s="596"/>
      <c r="BJ34" s="596"/>
    </row>
    <row r="35" spans="1:62" s="50" customFormat="1" ht="14.25" customHeight="1" x14ac:dyDescent="0.15">
      <c r="A35" s="575"/>
      <c r="B35" s="580">
        <v>1235030</v>
      </c>
      <c r="C35" s="581" t="s">
        <v>1287</v>
      </c>
      <c r="D35" s="582" t="s">
        <v>1293</v>
      </c>
      <c r="E35" s="580" t="s">
        <v>1289</v>
      </c>
      <c r="F35" s="583" t="s">
        <v>1294</v>
      </c>
      <c r="G35" s="571"/>
      <c r="H35" s="588">
        <v>22</v>
      </c>
      <c r="I35" s="588" t="s">
        <v>1295</v>
      </c>
      <c r="J35" s="588" t="s">
        <v>1296</v>
      </c>
      <c r="K35" s="578"/>
      <c r="L35" s="607"/>
      <c r="M35" s="605"/>
      <c r="N35" s="605"/>
      <c r="O35" s="592"/>
      <c r="P35" s="592"/>
      <c r="Q35" s="597"/>
      <c r="R35" s="597"/>
      <c r="S35" s="597"/>
      <c r="T35" s="597"/>
      <c r="U35" s="592"/>
      <c r="V35" s="597"/>
      <c r="W35" s="597"/>
      <c r="X35" s="597"/>
      <c r="Y35" s="597"/>
      <c r="Z35" s="597"/>
      <c r="AA35" s="597"/>
      <c r="AB35" s="597"/>
      <c r="AC35" s="597"/>
      <c r="AD35" s="592"/>
      <c r="AE35" s="597"/>
      <c r="AF35" s="602"/>
      <c r="AG35" s="602"/>
      <c r="AH35" s="602"/>
      <c r="AI35" s="597"/>
      <c r="AJ35" s="602"/>
      <c r="AK35" s="602"/>
      <c r="AL35" s="602"/>
      <c r="AM35" s="592"/>
      <c r="AN35" s="592"/>
      <c r="AO35" s="592"/>
      <c r="AP35" s="592"/>
      <c r="AQ35" s="592"/>
      <c r="AR35" s="592"/>
      <c r="AS35" s="592"/>
      <c r="AT35" s="592"/>
      <c r="AU35" s="592"/>
      <c r="AV35" s="592"/>
      <c r="AW35" s="592"/>
      <c r="AX35" s="592"/>
      <c r="AY35" s="596"/>
      <c r="AZ35" s="596"/>
      <c r="BA35" s="596"/>
      <c r="BB35" s="596"/>
      <c r="BC35" s="596"/>
      <c r="BD35" s="596"/>
      <c r="BE35" s="596"/>
      <c r="BF35" s="596"/>
      <c r="BG35" s="596"/>
      <c r="BH35" s="596"/>
      <c r="BI35" s="596"/>
      <c r="BJ35" s="596"/>
    </row>
    <row r="36" spans="1:62" s="50" customFormat="1" ht="14.25" customHeight="1" x14ac:dyDescent="0.15">
      <c r="A36" s="575"/>
      <c r="B36" s="580">
        <v>1235030</v>
      </c>
      <c r="C36" s="581" t="s">
        <v>1287</v>
      </c>
      <c r="D36" s="582" t="s">
        <v>1297</v>
      </c>
      <c r="E36" s="580" t="s">
        <v>1289</v>
      </c>
      <c r="F36" s="583" t="s">
        <v>1298</v>
      </c>
      <c r="G36" s="571"/>
      <c r="H36" s="588">
        <v>70</v>
      </c>
      <c r="I36" s="588" t="s">
        <v>1216</v>
      </c>
      <c r="J36" s="588" t="s">
        <v>1299</v>
      </c>
      <c r="K36" s="578"/>
      <c r="L36" s="607"/>
      <c r="M36" s="605"/>
      <c r="N36" s="605"/>
      <c r="O36" s="592"/>
      <c r="P36" s="592"/>
      <c r="Q36" s="591"/>
      <c r="R36" s="591"/>
      <c r="S36" s="591"/>
      <c r="T36" s="591"/>
      <c r="U36" s="592"/>
      <c r="V36" s="591"/>
      <c r="W36" s="591"/>
      <c r="X36" s="597"/>
      <c r="Y36" s="591"/>
      <c r="Z36" s="597"/>
      <c r="AA36" s="597"/>
      <c r="AB36" s="597"/>
      <c r="AC36" s="597"/>
      <c r="AD36" s="592"/>
      <c r="AE36" s="597"/>
      <c r="AF36" s="602"/>
      <c r="AG36" s="602"/>
      <c r="AH36" s="602"/>
      <c r="AI36" s="602"/>
      <c r="AJ36" s="602"/>
      <c r="AK36" s="602"/>
      <c r="AL36" s="602"/>
      <c r="AM36" s="592"/>
      <c r="AN36" s="592"/>
      <c r="AO36" s="592"/>
      <c r="AP36" s="592"/>
      <c r="AQ36" s="592"/>
      <c r="AR36" s="592"/>
      <c r="AS36" s="592"/>
      <c r="AT36" s="592"/>
      <c r="AU36" s="592"/>
      <c r="AV36" s="592"/>
      <c r="AW36" s="592"/>
      <c r="AX36" s="592"/>
      <c r="AY36" s="596"/>
      <c r="AZ36" s="596"/>
      <c r="BA36" s="596"/>
      <c r="BB36" s="596"/>
      <c r="BC36" s="596"/>
      <c r="BD36" s="596"/>
      <c r="BE36" s="596"/>
      <c r="BF36" s="596"/>
      <c r="BG36" s="596"/>
      <c r="BH36" s="596"/>
      <c r="BI36" s="596"/>
      <c r="BJ36" s="596"/>
    </row>
    <row r="37" spans="1:62" s="50" customFormat="1" ht="14.25" customHeight="1" x14ac:dyDescent="0.15">
      <c r="A37" s="575"/>
      <c r="B37" s="580">
        <v>1235030</v>
      </c>
      <c r="C37" s="581" t="s">
        <v>1287</v>
      </c>
      <c r="D37" s="582" t="s">
        <v>1300</v>
      </c>
      <c r="E37" s="580" t="s">
        <v>1289</v>
      </c>
      <c r="F37" s="583" t="s">
        <v>1301</v>
      </c>
      <c r="G37" s="571"/>
      <c r="H37" s="588">
        <v>90</v>
      </c>
      <c r="I37" s="588" t="s">
        <v>1302</v>
      </c>
      <c r="J37" s="588" t="s">
        <v>1303</v>
      </c>
      <c r="K37" s="578"/>
      <c r="L37" s="607"/>
      <c r="M37" s="605"/>
      <c r="N37" s="605"/>
      <c r="O37" s="592"/>
      <c r="P37" s="592"/>
      <c r="Q37" s="597"/>
      <c r="R37" s="597"/>
      <c r="S37" s="597"/>
      <c r="T37" s="597"/>
      <c r="U37" s="592"/>
      <c r="V37" s="597"/>
      <c r="W37" s="597"/>
      <c r="X37" s="597"/>
      <c r="Y37" s="597"/>
      <c r="Z37" s="597"/>
      <c r="AA37" s="597"/>
      <c r="AB37" s="597"/>
      <c r="AC37" s="597"/>
      <c r="AD37" s="592"/>
      <c r="AE37" s="597"/>
      <c r="AF37" s="602"/>
      <c r="AG37" s="602"/>
      <c r="AH37" s="602"/>
      <c r="AI37" s="602"/>
      <c r="AJ37" s="602"/>
      <c r="AK37" s="602"/>
      <c r="AL37" s="602"/>
      <c r="AM37" s="592"/>
      <c r="AN37" s="592"/>
      <c r="AO37" s="592"/>
      <c r="AP37" s="592"/>
      <c r="AQ37" s="592"/>
      <c r="AR37" s="592"/>
      <c r="AS37" s="592"/>
      <c r="AT37" s="592"/>
      <c r="AU37" s="592"/>
      <c r="AV37" s="592"/>
      <c r="AW37" s="592"/>
      <c r="AX37" s="592"/>
      <c r="AY37" s="596"/>
      <c r="AZ37" s="596"/>
      <c r="BA37" s="596"/>
      <c r="BB37" s="596"/>
      <c r="BC37" s="596"/>
      <c r="BD37" s="596"/>
      <c r="BE37" s="596"/>
      <c r="BF37" s="596"/>
      <c r="BG37" s="596"/>
      <c r="BH37" s="596"/>
      <c r="BI37" s="596"/>
      <c r="BJ37" s="596"/>
    </row>
    <row r="38" spans="1:62" s="50" customFormat="1" ht="14.25" customHeight="1" x14ac:dyDescent="0.15">
      <c r="A38" s="575"/>
      <c r="B38" s="580">
        <v>1235031</v>
      </c>
      <c r="C38" s="581" t="s">
        <v>1304</v>
      </c>
      <c r="D38" s="582">
        <v>-1</v>
      </c>
      <c r="E38" s="580" t="s">
        <v>1305</v>
      </c>
      <c r="F38" s="583" t="s">
        <v>1306</v>
      </c>
      <c r="G38" s="571"/>
      <c r="H38" s="588" t="s">
        <v>1307</v>
      </c>
      <c r="I38" s="588" t="s">
        <v>1308</v>
      </c>
      <c r="J38" s="588" t="s">
        <v>1309</v>
      </c>
      <c r="K38" s="578"/>
      <c r="L38" s="607"/>
      <c r="M38" s="605"/>
      <c r="N38" s="605"/>
      <c r="O38" s="593"/>
      <c r="P38" s="593"/>
      <c r="Q38" s="597"/>
      <c r="R38" s="597"/>
      <c r="S38" s="597"/>
      <c r="T38" s="597"/>
      <c r="U38" s="597"/>
      <c r="V38" s="596"/>
      <c r="W38" s="610"/>
      <c r="X38" s="610"/>
      <c r="Y38" s="610"/>
      <c r="Z38" s="601"/>
      <c r="AA38" s="602"/>
      <c r="AB38" s="602"/>
      <c r="AC38" s="602"/>
      <c r="AD38" s="602"/>
      <c r="AE38" s="602"/>
      <c r="AF38" s="602"/>
      <c r="AG38" s="602"/>
      <c r="AH38" s="592"/>
      <c r="AI38" s="592"/>
      <c r="AJ38" s="592"/>
      <c r="AK38" s="592"/>
      <c r="AL38" s="592"/>
      <c r="AM38" s="592"/>
      <c r="AN38" s="592"/>
      <c r="AO38" s="592"/>
      <c r="AP38" s="592"/>
      <c r="AQ38" s="592"/>
      <c r="AR38" s="592"/>
      <c r="AS38" s="592"/>
      <c r="AT38" s="592"/>
      <c r="AU38" s="592"/>
      <c r="AV38" s="592"/>
      <c r="AW38" s="592"/>
      <c r="AX38" s="592"/>
      <c r="AY38" s="596"/>
      <c r="AZ38" s="596"/>
      <c r="BA38" s="596"/>
      <c r="BB38" s="596"/>
      <c r="BC38" s="596"/>
      <c r="BD38" s="596"/>
      <c r="BE38" s="596"/>
      <c r="BF38" s="596"/>
      <c r="BG38" s="596"/>
      <c r="BH38" s="596"/>
      <c r="BI38" s="596"/>
      <c r="BJ38" s="596"/>
    </row>
    <row r="39" spans="1:62" s="50" customFormat="1" ht="14.25" customHeight="1" x14ac:dyDescent="0.15">
      <c r="A39" s="575"/>
      <c r="B39" s="580">
        <v>1235031</v>
      </c>
      <c r="C39" s="581" t="s">
        <v>1304</v>
      </c>
      <c r="D39" s="582">
        <v>-2</v>
      </c>
      <c r="E39" s="580" t="s">
        <v>1305</v>
      </c>
      <c r="F39" s="583" t="s">
        <v>1310</v>
      </c>
      <c r="G39" s="571"/>
      <c r="H39" s="574"/>
      <c r="I39" s="574"/>
      <c r="J39" s="574"/>
      <c r="K39" s="578"/>
      <c r="L39" s="607"/>
      <c r="M39" s="605"/>
      <c r="N39" s="605"/>
      <c r="O39" s="593"/>
      <c r="P39" s="593"/>
      <c r="Q39" s="597"/>
      <c r="R39" s="597"/>
      <c r="S39" s="597"/>
      <c r="T39" s="597"/>
      <c r="U39" s="597"/>
      <c r="V39" s="596"/>
      <c r="W39" s="610"/>
      <c r="X39" s="610"/>
      <c r="Y39" s="610"/>
      <c r="Z39" s="601"/>
      <c r="AA39" s="602"/>
      <c r="AB39" s="602"/>
      <c r="AC39" s="602"/>
      <c r="AD39" s="602"/>
      <c r="AE39" s="602"/>
      <c r="AF39" s="602"/>
      <c r="AG39" s="602"/>
      <c r="AH39" s="592"/>
      <c r="AI39" s="592"/>
      <c r="AJ39" s="592"/>
      <c r="AK39" s="592"/>
      <c r="AL39" s="592"/>
      <c r="AM39" s="592"/>
      <c r="AN39" s="592"/>
      <c r="AO39" s="592"/>
      <c r="AP39" s="592"/>
      <c r="AQ39" s="592"/>
      <c r="AR39" s="592"/>
      <c r="AS39" s="592"/>
      <c r="AT39" s="592"/>
      <c r="AU39" s="592"/>
      <c r="AV39" s="592"/>
      <c r="AW39" s="592"/>
      <c r="AX39" s="592"/>
      <c r="AY39" s="596"/>
      <c r="AZ39" s="596"/>
      <c r="BA39" s="596"/>
      <c r="BB39" s="596"/>
      <c r="BC39" s="596"/>
      <c r="BD39" s="596"/>
      <c r="BE39" s="596"/>
      <c r="BF39" s="596"/>
      <c r="BG39" s="596"/>
      <c r="BH39" s="596"/>
      <c r="BI39" s="596"/>
      <c r="BJ39" s="596"/>
    </row>
    <row r="40" spans="1:62" s="50" customFormat="1" ht="14.25" customHeight="1" x14ac:dyDescent="0.15">
      <c r="A40" s="575"/>
      <c r="B40" s="580">
        <v>1235032</v>
      </c>
      <c r="C40" s="581" t="s">
        <v>1311</v>
      </c>
      <c r="D40" s="582"/>
      <c r="E40" s="580" t="s">
        <v>1312</v>
      </c>
      <c r="F40" s="583"/>
      <c r="G40" s="571"/>
      <c r="H40" s="574"/>
      <c r="I40" s="574"/>
      <c r="J40" s="574"/>
      <c r="K40" s="578"/>
      <c r="L40" s="607"/>
      <c r="M40" s="605"/>
      <c r="N40" s="605"/>
      <c r="O40" s="590"/>
      <c r="P40" s="590"/>
      <c r="Q40" s="596"/>
      <c r="R40" s="596"/>
      <c r="S40" s="596"/>
      <c r="T40" s="596"/>
      <c r="U40" s="597"/>
      <c r="V40" s="597"/>
      <c r="W40" s="601"/>
      <c r="X40" s="601"/>
      <c r="Y40" s="596"/>
      <c r="Z40" s="596"/>
      <c r="AA40" s="596"/>
      <c r="AB40" s="602"/>
      <c r="AC40" s="602"/>
      <c r="AD40" s="602"/>
      <c r="AE40" s="602"/>
      <c r="AF40" s="602"/>
      <c r="AG40" s="602"/>
      <c r="AH40" s="592"/>
      <c r="AI40" s="592"/>
      <c r="AJ40" s="592"/>
      <c r="AK40" s="592"/>
      <c r="AL40" s="592"/>
      <c r="AM40" s="592"/>
      <c r="AN40" s="592"/>
      <c r="AO40" s="592"/>
      <c r="AP40" s="592"/>
      <c r="AQ40" s="592"/>
      <c r="AR40" s="592"/>
      <c r="AS40" s="592"/>
      <c r="AT40" s="592"/>
      <c r="AU40" s="592"/>
      <c r="AV40" s="592"/>
      <c r="AW40" s="592"/>
      <c r="AX40" s="592"/>
      <c r="AY40" s="596"/>
      <c r="AZ40" s="596"/>
      <c r="BA40" s="596"/>
      <c r="BB40" s="596"/>
      <c r="BC40" s="596"/>
      <c r="BD40" s="596"/>
      <c r="BE40" s="596"/>
      <c r="BF40" s="596"/>
      <c r="BG40" s="596"/>
      <c r="BH40" s="596"/>
      <c r="BI40" s="596"/>
      <c r="BJ40" s="596"/>
    </row>
    <row r="41" spans="1:62" s="50" customFormat="1" ht="14.25" customHeight="1" x14ac:dyDescent="0.15">
      <c r="A41" s="575"/>
      <c r="B41" s="580">
        <v>1235033</v>
      </c>
      <c r="C41" s="581" t="s">
        <v>1313</v>
      </c>
      <c r="D41" s="582"/>
      <c r="E41" s="580" t="s">
        <v>1314</v>
      </c>
      <c r="F41" s="583"/>
      <c r="G41" s="571"/>
      <c r="H41" s="574"/>
      <c r="I41" s="574"/>
      <c r="J41" s="574"/>
      <c r="K41" s="578"/>
      <c r="L41" s="607"/>
      <c r="M41" s="605"/>
      <c r="N41" s="605"/>
      <c r="O41" s="590"/>
      <c r="P41" s="590"/>
      <c r="Q41" s="591"/>
      <c r="R41" s="591"/>
      <c r="S41" s="591"/>
      <c r="T41" s="591"/>
      <c r="U41" s="597"/>
      <c r="V41" s="597"/>
      <c r="W41" s="601"/>
      <c r="X41" s="601"/>
      <c r="Y41" s="601"/>
      <c r="Z41" s="601"/>
      <c r="AA41" s="602"/>
      <c r="AB41" s="602"/>
      <c r="AC41" s="602"/>
      <c r="AD41" s="602"/>
      <c r="AE41" s="602"/>
      <c r="AF41" s="602"/>
      <c r="AG41" s="602"/>
      <c r="AH41" s="592"/>
      <c r="AI41" s="592"/>
      <c r="AJ41" s="592"/>
      <c r="AK41" s="592"/>
      <c r="AL41" s="592"/>
      <c r="AM41" s="592"/>
      <c r="AN41" s="592"/>
      <c r="AO41" s="592"/>
      <c r="AP41" s="592"/>
      <c r="AQ41" s="592"/>
      <c r="AR41" s="592"/>
      <c r="AS41" s="592"/>
      <c r="AT41" s="592"/>
      <c r="AU41" s="592"/>
      <c r="AV41" s="592"/>
      <c r="AW41" s="592"/>
      <c r="AX41" s="592"/>
      <c r="AY41" s="596"/>
      <c r="AZ41" s="596"/>
      <c r="BA41" s="596"/>
      <c r="BB41" s="596"/>
      <c r="BC41" s="596"/>
      <c r="BD41" s="596"/>
      <c r="BE41" s="596"/>
      <c r="BF41" s="596"/>
      <c r="BG41" s="596"/>
      <c r="BH41" s="596"/>
      <c r="BI41" s="596"/>
      <c r="BJ41" s="596"/>
    </row>
    <row r="42" spans="1:62" s="50" customFormat="1" ht="14.25" customHeight="1" x14ac:dyDescent="0.15">
      <c r="A42" s="575"/>
      <c r="B42" s="580">
        <v>1235034</v>
      </c>
      <c r="C42" s="581" t="s">
        <v>1315</v>
      </c>
      <c r="D42" s="582"/>
      <c r="E42" s="580" t="s">
        <v>1316</v>
      </c>
      <c r="F42" s="583"/>
      <c r="G42" s="571"/>
      <c r="H42" s="574"/>
      <c r="I42" s="574"/>
      <c r="J42" s="574"/>
      <c r="K42" s="578"/>
      <c r="L42" s="607"/>
      <c r="M42" s="605"/>
      <c r="N42" s="605"/>
      <c r="O42" s="590"/>
      <c r="P42" s="590"/>
      <c r="Q42" s="591"/>
      <c r="R42" s="591"/>
      <c r="S42" s="591"/>
      <c r="T42" s="591"/>
      <c r="U42" s="597"/>
      <c r="V42" s="591"/>
      <c r="W42" s="601"/>
      <c r="X42" s="601"/>
      <c r="Y42" s="601"/>
      <c r="Z42" s="601"/>
      <c r="AA42" s="602"/>
      <c r="AB42" s="602"/>
      <c r="AC42" s="602"/>
      <c r="AD42" s="602"/>
      <c r="AE42" s="602"/>
      <c r="AF42" s="602"/>
      <c r="AG42" s="602"/>
      <c r="AH42" s="600"/>
      <c r="AI42" s="600"/>
      <c r="AJ42" s="600"/>
      <c r="AK42" s="600"/>
      <c r="AL42" s="600"/>
      <c r="AM42" s="600"/>
      <c r="AN42" s="600"/>
      <c r="AO42" s="600"/>
      <c r="AP42" s="600"/>
      <c r="AQ42" s="600"/>
      <c r="AR42" s="600"/>
      <c r="AS42" s="600"/>
      <c r="AT42" s="600"/>
      <c r="AU42" s="600"/>
      <c r="AV42" s="600"/>
      <c r="AW42" s="600"/>
      <c r="AX42" s="600"/>
      <c r="AY42" s="603"/>
      <c r="AZ42" s="603"/>
      <c r="BA42" s="603"/>
      <c r="BB42" s="603"/>
      <c r="BC42" s="603"/>
      <c r="BD42" s="603"/>
      <c r="BE42" s="603"/>
      <c r="BF42" s="603"/>
      <c r="BG42" s="603"/>
      <c r="BH42" s="603"/>
      <c r="BI42" s="603"/>
      <c r="BJ42" s="596"/>
    </row>
    <row r="43" spans="1:62" ht="14.25" customHeight="1" x14ac:dyDescent="0.15">
      <c r="A43" s="570"/>
      <c r="B43" s="580">
        <v>1235035</v>
      </c>
      <c r="C43" s="581" t="s">
        <v>1317</v>
      </c>
      <c r="D43" s="582"/>
      <c r="E43" s="580" t="s">
        <v>1318</v>
      </c>
      <c r="F43" s="583"/>
      <c r="G43" s="571"/>
      <c r="H43" s="574"/>
      <c r="I43" s="574"/>
      <c r="J43" s="574"/>
      <c r="K43" s="574"/>
    </row>
    <row r="44" spans="1:62" ht="14.25" customHeight="1" x14ac:dyDescent="0.15">
      <c r="A44" s="570"/>
      <c r="B44" s="580">
        <v>1235036</v>
      </c>
      <c r="C44" s="581" t="s">
        <v>1319</v>
      </c>
      <c r="D44" s="582"/>
      <c r="E44" s="580" t="s">
        <v>1320</v>
      </c>
      <c r="F44" s="583"/>
      <c r="G44" s="571"/>
      <c r="H44" s="574"/>
      <c r="I44" s="574"/>
      <c r="J44" s="574"/>
      <c r="K44" s="574"/>
    </row>
    <row r="45" spans="1:62" ht="14.25" customHeight="1" x14ac:dyDescent="0.15">
      <c r="A45" s="570"/>
      <c r="B45" s="580">
        <v>1235037</v>
      </c>
      <c r="C45" s="581" t="s">
        <v>1321</v>
      </c>
      <c r="D45" s="582"/>
      <c r="E45" s="580" t="s">
        <v>1322</v>
      </c>
      <c r="F45" s="583"/>
      <c r="G45" s="571"/>
      <c r="H45" s="574"/>
      <c r="I45" s="574"/>
      <c r="J45" s="574"/>
      <c r="K45" s="574"/>
    </row>
    <row r="46" spans="1:62" ht="14.25" customHeight="1" x14ac:dyDescent="0.15">
      <c r="A46" s="570"/>
      <c r="B46" s="580">
        <v>1235038</v>
      </c>
      <c r="C46" s="581" t="s">
        <v>1323</v>
      </c>
      <c r="D46" s="582"/>
      <c r="E46" s="580" t="s">
        <v>1324</v>
      </c>
      <c r="F46" s="583"/>
      <c r="G46" s="571"/>
      <c r="H46" s="574"/>
      <c r="I46" s="574"/>
      <c r="J46" s="574"/>
      <c r="K46" s="574"/>
    </row>
    <row r="47" spans="1:62" ht="14.25" customHeight="1" x14ac:dyDescent="0.15">
      <c r="A47" s="570"/>
      <c r="B47" s="580">
        <v>1235039</v>
      </c>
      <c r="C47" s="581" t="s">
        <v>1325</v>
      </c>
      <c r="D47" s="582"/>
      <c r="E47" s="580" t="s">
        <v>1326</v>
      </c>
      <c r="F47" s="583" t="s">
        <v>1327</v>
      </c>
      <c r="G47" s="571"/>
      <c r="H47" s="574"/>
      <c r="I47" s="574"/>
      <c r="J47" s="574"/>
      <c r="K47" s="574"/>
    </row>
    <row r="48" spans="1:62" ht="14.25" customHeight="1" x14ac:dyDescent="0.15">
      <c r="A48" s="570"/>
      <c r="B48" s="580">
        <v>1235040</v>
      </c>
      <c r="C48" s="581" t="s">
        <v>1328</v>
      </c>
      <c r="D48" s="582"/>
      <c r="E48" s="580" t="s">
        <v>1329</v>
      </c>
      <c r="F48" s="583" t="s">
        <v>1330</v>
      </c>
      <c r="G48" s="571"/>
      <c r="H48" s="574"/>
      <c r="I48" s="574"/>
      <c r="J48" s="574"/>
      <c r="K48" s="574"/>
    </row>
    <row r="49" spans="1:11" ht="14.25" customHeight="1" x14ac:dyDescent="0.15">
      <c r="A49" s="570"/>
      <c r="B49" s="580">
        <v>1235041</v>
      </c>
      <c r="C49" s="581" t="s">
        <v>1331</v>
      </c>
      <c r="D49" s="582"/>
      <c r="E49" s="580" t="s">
        <v>1332</v>
      </c>
      <c r="F49" s="583"/>
      <c r="G49" s="571"/>
      <c r="H49" s="574"/>
      <c r="I49" s="574"/>
      <c r="J49" s="574"/>
      <c r="K49" s="574"/>
    </row>
    <row r="50" spans="1:11" ht="14.25" customHeight="1" x14ac:dyDescent="0.15">
      <c r="A50" s="570"/>
      <c r="B50" s="580">
        <v>1235042</v>
      </c>
      <c r="C50" s="581" t="s">
        <v>1333</v>
      </c>
      <c r="D50" s="582" t="s">
        <v>1189</v>
      </c>
      <c r="E50" s="580" t="s">
        <v>1334</v>
      </c>
      <c r="F50" s="583"/>
      <c r="G50" s="571"/>
      <c r="H50" s="574"/>
      <c r="I50" s="574"/>
      <c r="J50" s="574"/>
      <c r="K50" s="574"/>
    </row>
    <row r="51" spans="1:11" ht="14.25" customHeight="1" x14ac:dyDescent="0.15">
      <c r="A51" s="570"/>
      <c r="B51" s="580">
        <v>1235043</v>
      </c>
      <c r="C51" s="581" t="s">
        <v>1335</v>
      </c>
      <c r="D51" s="582" t="s">
        <v>1189</v>
      </c>
      <c r="E51" s="580" t="s">
        <v>1336</v>
      </c>
      <c r="F51" s="583"/>
      <c r="G51" s="571"/>
      <c r="H51" s="574"/>
      <c r="I51" s="574"/>
      <c r="J51" s="574"/>
      <c r="K51" s="574"/>
    </row>
    <row r="52" spans="1:11" ht="14.25" customHeight="1" x14ac:dyDescent="0.15">
      <c r="A52" s="570"/>
      <c r="B52" s="580">
        <v>1235044</v>
      </c>
      <c r="C52" s="581" t="s">
        <v>1337</v>
      </c>
      <c r="D52" s="582" t="s">
        <v>1189</v>
      </c>
      <c r="E52" s="580" t="s">
        <v>1338</v>
      </c>
      <c r="F52" s="583"/>
      <c r="G52" s="571"/>
      <c r="H52" s="574"/>
      <c r="I52" s="574"/>
      <c r="J52" s="574"/>
      <c r="K52" s="574"/>
    </row>
    <row r="53" spans="1:11" ht="14.25" customHeight="1" x14ac:dyDescent="0.15">
      <c r="A53" s="570"/>
      <c r="B53" s="580">
        <v>1235045</v>
      </c>
      <c r="C53" s="581" t="s">
        <v>1339</v>
      </c>
      <c r="D53" s="582" t="s">
        <v>1189</v>
      </c>
      <c r="E53" s="580" t="s">
        <v>1340</v>
      </c>
      <c r="F53" s="583"/>
      <c r="G53" s="571"/>
      <c r="H53" s="574"/>
      <c r="I53" s="574"/>
      <c r="J53" s="574"/>
      <c r="K53" s="574"/>
    </row>
    <row r="54" spans="1:11" ht="14.25" customHeight="1" x14ac:dyDescent="0.15">
      <c r="A54" s="570"/>
      <c r="B54" s="580">
        <v>1235046</v>
      </c>
      <c r="C54" s="581" t="s">
        <v>1341</v>
      </c>
      <c r="D54" s="582"/>
      <c r="E54" s="580" t="s">
        <v>1342</v>
      </c>
      <c r="F54" s="583"/>
      <c r="G54" s="571"/>
      <c r="H54" s="574"/>
      <c r="I54" s="574"/>
      <c r="J54" s="574"/>
      <c r="K54" s="574"/>
    </row>
    <row r="55" spans="1:11" ht="14.25" customHeight="1" x14ac:dyDescent="0.15">
      <c r="A55" s="570"/>
      <c r="B55" s="580">
        <v>1235047</v>
      </c>
      <c r="C55" s="581" t="s">
        <v>1343</v>
      </c>
      <c r="D55" s="582"/>
      <c r="E55" s="580" t="s">
        <v>1344</v>
      </c>
      <c r="F55" s="583"/>
      <c r="G55" s="571"/>
      <c r="H55" s="574"/>
      <c r="I55" s="574"/>
      <c r="J55" s="574"/>
      <c r="K55" s="574"/>
    </row>
    <row r="56" spans="1:11" ht="14.25" customHeight="1" x14ac:dyDescent="0.15">
      <c r="A56" s="570"/>
      <c r="B56" s="580">
        <v>1235048</v>
      </c>
      <c r="C56" s="581" t="s">
        <v>1345</v>
      </c>
      <c r="D56" s="582"/>
      <c r="E56" s="580" t="s">
        <v>1346</v>
      </c>
      <c r="F56" s="583"/>
      <c r="G56" s="571"/>
      <c r="H56" s="574"/>
      <c r="I56" s="574"/>
      <c r="J56" s="574"/>
      <c r="K56" s="574"/>
    </row>
    <row r="57" spans="1:11" ht="14.25" customHeight="1" x14ac:dyDescent="0.15">
      <c r="A57" s="570"/>
      <c r="B57" s="580">
        <v>1235049</v>
      </c>
      <c r="C57" s="581" t="s">
        <v>1347</v>
      </c>
      <c r="D57" s="582"/>
      <c r="E57" s="580" t="s">
        <v>1348</v>
      </c>
      <c r="F57" s="583"/>
      <c r="G57" s="571"/>
      <c r="H57" s="574"/>
      <c r="I57" s="574"/>
      <c r="J57" s="574"/>
      <c r="K57" s="574"/>
    </row>
    <row r="58" spans="1:11" ht="14.25" customHeight="1" x14ac:dyDescent="0.15">
      <c r="A58" s="570"/>
      <c r="B58" s="580">
        <v>1235050</v>
      </c>
      <c r="C58" s="581" t="s">
        <v>1349</v>
      </c>
      <c r="D58" s="582"/>
      <c r="E58" s="580" t="s">
        <v>1350</v>
      </c>
      <c r="F58" s="583"/>
      <c r="G58" s="571"/>
      <c r="H58" s="574"/>
      <c r="I58" s="574"/>
      <c r="J58" s="574"/>
      <c r="K58" s="574"/>
    </row>
    <row r="59" spans="1:11" ht="14.25" customHeight="1" x14ac:dyDescent="0.15">
      <c r="A59" s="570"/>
      <c r="B59" s="580">
        <v>1235051</v>
      </c>
      <c r="C59" s="581" t="s">
        <v>1351</v>
      </c>
      <c r="D59" s="582"/>
      <c r="E59" s="580" t="s">
        <v>1352</v>
      </c>
      <c r="F59" s="583"/>
      <c r="G59" s="571"/>
      <c r="H59" s="574"/>
      <c r="I59" s="574"/>
      <c r="J59" s="574"/>
      <c r="K59" s="574"/>
    </row>
    <row r="60" spans="1:11" ht="14.25" customHeight="1" x14ac:dyDescent="0.15">
      <c r="A60" s="570"/>
      <c r="B60" s="580">
        <v>1235052</v>
      </c>
      <c r="C60" s="581" t="s">
        <v>1353</v>
      </c>
      <c r="D60" s="582"/>
      <c r="E60" s="580" t="s">
        <v>1354</v>
      </c>
      <c r="F60" s="583"/>
      <c r="G60" s="571"/>
      <c r="H60" s="574"/>
      <c r="I60" s="574"/>
      <c r="J60" s="574"/>
      <c r="K60" s="574"/>
    </row>
    <row r="61" spans="1:11" ht="14.25" customHeight="1" x14ac:dyDescent="0.15">
      <c r="A61" s="570"/>
      <c r="B61" s="580">
        <v>1235053</v>
      </c>
      <c r="C61" s="581" t="s">
        <v>1355</v>
      </c>
      <c r="D61" s="582"/>
      <c r="E61" s="580" t="s">
        <v>1356</v>
      </c>
      <c r="F61" s="583"/>
      <c r="G61" s="571"/>
      <c r="H61" s="574"/>
      <c r="I61" s="574"/>
      <c r="J61" s="574"/>
      <c r="K61" s="574"/>
    </row>
    <row r="62" spans="1:11" ht="14.25" customHeight="1" x14ac:dyDescent="0.15">
      <c r="A62" s="570"/>
      <c r="B62" s="580">
        <v>1235054</v>
      </c>
      <c r="C62" s="581" t="s">
        <v>1357</v>
      </c>
      <c r="D62" s="582"/>
      <c r="E62" s="580" t="s">
        <v>1358</v>
      </c>
      <c r="F62" s="583"/>
      <c r="G62" s="571"/>
      <c r="H62" s="574"/>
      <c r="I62" s="574"/>
      <c r="J62" s="574"/>
      <c r="K62" s="574"/>
    </row>
    <row r="63" spans="1:11" ht="14.25" customHeight="1" x14ac:dyDescent="0.15">
      <c r="A63" s="570"/>
      <c r="B63" s="580">
        <v>1235055</v>
      </c>
      <c r="C63" s="581" t="s">
        <v>1359</v>
      </c>
      <c r="D63" s="582"/>
      <c r="E63" s="580" t="s">
        <v>1360</v>
      </c>
      <c r="F63" s="583"/>
      <c r="G63" s="571"/>
      <c r="H63" s="574"/>
      <c r="I63" s="574"/>
      <c r="J63" s="574"/>
      <c r="K63" s="574"/>
    </row>
    <row r="64" spans="1:11" ht="14.25" customHeight="1" x14ac:dyDescent="0.15">
      <c r="A64" s="570"/>
      <c r="B64" s="580">
        <v>1235056</v>
      </c>
      <c r="C64" s="581" t="s">
        <v>1361</v>
      </c>
      <c r="D64" s="582"/>
      <c r="E64" s="580" t="s">
        <v>1362</v>
      </c>
      <c r="F64" s="583"/>
      <c r="G64" s="571"/>
      <c r="H64" s="574"/>
      <c r="I64" s="574"/>
      <c r="J64" s="574"/>
      <c r="K64" s="574"/>
    </row>
    <row r="65" spans="1:11" ht="14.25" customHeight="1" x14ac:dyDescent="0.15">
      <c r="A65" s="570"/>
      <c r="B65" s="580">
        <v>1235057</v>
      </c>
      <c r="C65" s="581" t="s">
        <v>1363</v>
      </c>
      <c r="D65" s="582" t="s">
        <v>1189</v>
      </c>
      <c r="E65" s="580" t="s">
        <v>1364</v>
      </c>
      <c r="F65" s="583"/>
      <c r="G65" s="571"/>
      <c r="H65" s="574"/>
      <c r="I65" s="574"/>
      <c r="J65" s="574"/>
      <c r="K65" s="574"/>
    </row>
    <row r="66" spans="1:11" ht="14.25" customHeight="1" x14ac:dyDescent="0.15">
      <c r="A66" s="570"/>
      <c r="B66" s="580">
        <v>1235058</v>
      </c>
      <c r="C66" s="581" t="s">
        <v>1365</v>
      </c>
      <c r="D66" s="582"/>
      <c r="E66" s="580" t="s">
        <v>1366</v>
      </c>
      <c r="F66" s="583"/>
      <c r="G66" s="571"/>
      <c r="H66" s="574"/>
      <c r="I66" s="574"/>
      <c r="J66" s="574"/>
      <c r="K66" s="574"/>
    </row>
    <row r="67" spans="1:11" ht="14.25" customHeight="1" x14ac:dyDescent="0.15">
      <c r="A67" s="570"/>
      <c r="B67" s="580">
        <v>1235059</v>
      </c>
      <c r="C67" s="581" t="s">
        <v>1367</v>
      </c>
      <c r="D67" s="582"/>
      <c r="E67" s="580" t="s">
        <v>1368</v>
      </c>
      <c r="F67" s="583"/>
      <c r="G67" s="571"/>
      <c r="H67" s="574"/>
      <c r="I67" s="574"/>
      <c r="J67" s="574"/>
      <c r="K67" s="574"/>
    </row>
    <row r="68" spans="1:11" ht="14.25" customHeight="1" x14ac:dyDescent="0.15">
      <c r="A68" s="570"/>
      <c r="B68" s="580">
        <v>1235060</v>
      </c>
      <c r="C68" s="581" t="s">
        <v>1369</v>
      </c>
      <c r="D68" s="582"/>
      <c r="E68" s="580" t="s">
        <v>1370</v>
      </c>
      <c r="F68" s="583"/>
      <c r="G68" s="571"/>
      <c r="H68" s="574"/>
      <c r="I68" s="574"/>
      <c r="J68" s="574"/>
      <c r="K68" s="574"/>
    </row>
    <row r="69" spans="1:11" ht="14.25" customHeight="1" x14ac:dyDescent="0.15">
      <c r="A69" s="570"/>
      <c r="B69" s="580">
        <v>1235061</v>
      </c>
      <c r="C69" s="581" t="s">
        <v>1371</v>
      </c>
      <c r="D69" s="582"/>
      <c r="E69" s="580" t="s">
        <v>1372</v>
      </c>
      <c r="F69" s="583"/>
      <c r="G69" s="571"/>
      <c r="H69" s="574"/>
      <c r="I69" s="574"/>
      <c r="J69" s="574"/>
      <c r="K69" s="574"/>
    </row>
    <row r="70" spans="1:11" ht="14.25" customHeight="1" x14ac:dyDescent="0.15">
      <c r="A70" s="570"/>
      <c r="B70" s="580">
        <v>1235062</v>
      </c>
      <c r="C70" s="581" t="s">
        <v>1373</v>
      </c>
      <c r="D70" s="582" t="s">
        <v>1189</v>
      </c>
      <c r="E70" s="580" t="s">
        <v>1374</v>
      </c>
      <c r="F70" s="583"/>
      <c r="G70" s="571"/>
      <c r="H70" s="574"/>
      <c r="I70" s="574"/>
      <c r="J70" s="574"/>
      <c r="K70" s="574"/>
    </row>
    <row r="71" spans="1:11" ht="14.25" customHeight="1" x14ac:dyDescent="0.15">
      <c r="A71" s="570"/>
      <c r="B71" s="580">
        <v>1235063</v>
      </c>
      <c r="C71" s="581" t="s">
        <v>1375</v>
      </c>
      <c r="D71" s="582" t="s">
        <v>1189</v>
      </c>
      <c r="E71" s="580" t="s">
        <v>1376</v>
      </c>
      <c r="F71" s="583"/>
      <c r="G71" s="571"/>
      <c r="H71" s="574"/>
      <c r="I71" s="574"/>
      <c r="J71" s="574"/>
      <c r="K71" s="574"/>
    </row>
    <row r="72" spans="1:11" ht="14.25" customHeight="1" x14ac:dyDescent="0.15">
      <c r="A72" s="570"/>
      <c r="B72" s="580">
        <v>1235064</v>
      </c>
      <c r="C72" s="581" t="s">
        <v>1377</v>
      </c>
      <c r="D72" s="582" t="s">
        <v>1189</v>
      </c>
      <c r="E72" s="580" t="s">
        <v>1378</v>
      </c>
      <c r="F72" s="583"/>
      <c r="G72" s="571"/>
      <c r="H72" s="574"/>
      <c r="I72" s="574"/>
      <c r="J72" s="574"/>
      <c r="K72" s="574"/>
    </row>
    <row r="73" spans="1:11" ht="14.25" customHeight="1" x14ac:dyDescent="0.15">
      <c r="A73" s="570"/>
      <c r="B73" s="580">
        <v>1235065</v>
      </c>
      <c r="C73" s="581" t="s">
        <v>1379</v>
      </c>
      <c r="D73" s="582" t="s">
        <v>1189</v>
      </c>
      <c r="E73" s="580" t="s">
        <v>1380</v>
      </c>
      <c r="F73" s="583"/>
      <c r="G73" s="571"/>
      <c r="H73" s="574"/>
      <c r="I73" s="574"/>
      <c r="J73" s="574"/>
      <c r="K73" s="574"/>
    </row>
    <row r="74" spans="1:11" ht="14.25" customHeight="1" x14ac:dyDescent="0.15">
      <c r="A74" s="570"/>
      <c r="B74" s="580">
        <v>1235066</v>
      </c>
      <c r="C74" s="581" t="s">
        <v>1381</v>
      </c>
      <c r="D74" s="582" t="s">
        <v>1189</v>
      </c>
      <c r="E74" s="580" t="s">
        <v>1382</v>
      </c>
      <c r="F74" s="583"/>
      <c r="G74" s="571"/>
      <c r="H74" s="574"/>
      <c r="I74" s="574"/>
      <c r="J74" s="574"/>
      <c r="K74" s="574"/>
    </row>
    <row r="75" spans="1:11" ht="14.25" customHeight="1" x14ac:dyDescent="0.15">
      <c r="A75" s="570"/>
      <c r="B75" s="580">
        <v>1235067</v>
      </c>
      <c r="C75" s="581" t="s">
        <v>1383</v>
      </c>
      <c r="D75" s="582" t="s">
        <v>1189</v>
      </c>
      <c r="E75" s="580" t="s">
        <v>1384</v>
      </c>
      <c r="F75" s="583"/>
      <c r="G75" s="571"/>
      <c r="H75" s="574"/>
      <c r="I75" s="574"/>
      <c r="J75" s="574"/>
      <c r="K75" s="574"/>
    </row>
    <row r="76" spans="1:11" ht="14.25" customHeight="1" x14ac:dyDescent="0.15">
      <c r="A76" s="570"/>
      <c r="B76" s="580">
        <v>1235068</v>
      </c>
      <c r="C76" s="581" t="s">
        <v>1385</v>
      </c>
      <c r="D76" s="582" t="s">
        <v>1189</v>
      </c>
      <c r="E76" s="580" t="s">
        <v>1386</v>
      </c>
      <c r="F76" s="583"/>
      <c r="G76" s="571"/>
      <c r="H76" s="574"/>
      <c r="I76" s="574"/>
      <c r="J76" s="574"/>
      <c r="K76" s="574"/>
    </row>
    <row r="77" spans="1:11" ht="14.25" customHeight="1" x14ac:dyDescent="0.15">
      <c r="A77" s="570"/>
      <c r="B77" s="580">
        <v>1235069</v>
      </c>
      <c r="C77" s="581" t="s">
        <v>1387</v>
      </c>
      <c r="D77" s="582" t="s">
        <v>1189</v>
      </c>
      <c r="E77" s="580" t="s">
        <v>1388</v>
      </c>
      <c r="F77" s="583"/>
      <c r="G77" s="571"/>
      <c r="H77" s="574"/>
      <c r="I77" s="574"/>
      <c r="J77" s="574"/>
      <c r="K77" s="574"/>
    </row>
    <row r="78" spans="1:11" ht="14.25" customHeight="1" x14ac:dyDescent="0.15">
      <c r="A78" s="570"/>
      <c r="B78" s="580">
        <v>1235070</v>
      </c>
      <c r="C78" s="581" t="s">
        <v>1389</v>
      </c>
      <c r="D78" s="582"/>
      <c r="E78" s="580" t="s">
        <v>1390</v>
      </c>
      <c r="F78" s="583"/>
      <c r="G78" s="571"/>
      <c r="H78" s="574"/>
      <c r="I78" s="574"/>
      <c r="J78" s="574"/>
      <c r="K78" s="574"/>
    </row>
    <row r="79" spans="1:11" ht="14.25" customHeight="1" x14ac:dyDescent="0.15">
      <c r="A79" s="570"/>
      <c r="B79" s="580">
        <v>1235071</v>
      </c>
      <c r="C79" s="581" t="s">
        <v>1391</v>
      </c>
      <c r="D79" s="582"/>
      <c r="E79" s="580" t="s">
        <v>1392</v>
      </c>
      <c r="F79" s="583"/>
      <c r="G79" s="571"/>
      <c r="H79" s="574"/>
      <c r="I79" s="574"/>
      <c r="J79" s="574"/>
      <c r="K79" s="574"/>
    </row>
    <row r="80" spans="1:11" ht="14.25" customHeight="1" x14ac:dyDescent="0.15">
      <c r="A80" s="570"/>
      <c r="B80" s="580">
        <v>1235078</v>
      </c>
      <c r="C80" s="581" t="s">
        <v>1393</v>
      </c>
      <c r="D80" s="582"/>
      <c r="E80" s="580" t="s">
        <v>1394</v>
      </c>
      <c r="F80" s="583"/>
      <c r="G80" s="571"/>
      <c r="H80" s="574"/>
      <c r="I80" s="574"/>
      <c r="J80" s="574"/>
      <c r="K80" s="574"/>
    </row>
    <row r="81" spans="1:11" ht="14.25" customHeight="1" x14ac:dyDescent="0.15">
      <c r="A81" s="570"/>
      <c r="B81" s="580">
        <v>1235079</v>
      </c>
      <c r="C81" s="581" t="s">
        <v>1395</v>
      </c>
      <c r="D81" s="582"/>
      <c r="E81" s="580" t="s">
        <v>1396</v>
      </c>
      <c r="F81" s="583"/>
      <c r="G81" s="571"/>
      <c r="H81" s="574"/>
      <c r="I81" s="574"/>
      <c r="J81" s="574"/>
      <c r="K81" s="574"/>
    </row>
    <row r="82" spans="1:11" ht="14.25" customHeight="1" x14ac:dyDescent="0.15">
      <c r="A82" s="570"/>
      <c r="B82" s="580">
        <v>1235080</v>
      </c>
      <c r="C82" s="581" t="s">
        <v>1397</v>
      </c>
      <c r="D82" s="582" t="s">
        <v>1189</v>
      </c>
      <c r="E82" s="580" t="s">
        <v>1398</v>
      </c>
      <c r="F82" s="583"/>
      <c r="G82" s="571"/>
      <c r="H82" s="574"/>
      <c r="I82" s="574"/>
      <c r="J82" s="574"/>
      <c r="K82" s="574"/>
    </row>
    <row r="83" spans="1:11" ht="14.25" customHeight="1" x14ac:dyDescent="0.15">
      <c r="A83" s="570"/>
      <c r="B83" s="571"/>
      <c r="C83" s="572"/>
      <c r="D83" s="573"/>
      <c r="E83" s="571"/>
      <c r="F83" s="573"/>
      <c r="G83" s="571"/>
      <c r="H83" s="574"/>
      <c r="I83" s="574"/>
      <c r="J83" s="574"/>
      <c r="K83" s="574"/>
    </row>
  </sheetData>
  <sheetProtection algorithmName="SHA-512" hashValue="bhbYHCCR+OAlHzL6bwHxDK+9AVjXILoD0nzP6kQgkSSVCRdZuJbQ+Ock+zWBpYhQUU+0/6HXQp70QgNGoVxJvw==" saltValue="QXwNNDe255JPEvxNP0KGiw==" spinCount="100000" sheet="1" objects="1" scenarios="1" selectLockedCells="1" selectUnlockedCells="1"/>
  <mergeCells count="6">
    <mergeCell ref="H30:J30"/>
    <mergeCell ref="C2:D2"/>
    <mergeCell ref="H3:J3"/>
    <mergeCell ref="H8:J8"/>
    <mergeCell ref="H17:J17"/>
    <mergeCell ref="H24:J24"/>
  </mergeCells>
  <phoneticPr fontId="3"/>
  <printOptions horizontalCentered="1" verticalCentered="1"/>
  <pageMargins left="0.39370078740157483" right="0" top="0.39370078740157483" bottom="0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58"/>
  <sheetViews>
    <sheetView zoomScaleNormal="100" workbookViewId="0"/>
  </sheetViews>
  <sheetFormatPr defaultRowHeight="13.5" x14ac:dyDescent="0.15"/>
  <cols>
    <col min="1" max="1" width="2.625" style="22" customWidth="1"/>
    <col min="2" max="2" width="5.5" style="17" bestFit="1" customWidth="1"/>
    <col min="3" max="3" width="14.375" style="17" bestFit="1" customWidth="1"/>
    <col min="4" max="4" width="11.875" style="17" bestFit="1" customWidth="1"/>
    <col min="5" max="5" width="9.25" style="17" bestFit="1" customWidth="1"/>
    <col min="6" max="6" width="11.5" style="16" bestFit="1" customWidth="1"/>
    <col min="7" max="7" width="7.625" style="16" bestFit="1" customWidth="1"/>
    <col min="8" max="8" width="9.5" style="17" bestFit="1" customWidth="1"/>
    <col min="9" max="9" width="9.5" style="16" bestFit="1" customWidth="1"/>
    <col min="10" max="10" width="9.25" style="16" bestFit="1" customWidth="1"/>
    <col min="11" max="11" width="6.5" style="16" bestFit="1" customWidth="1"/>
    <col min="12" max="12" width="9.25" style="16" bestFit="1" customWidth="1"/>
    <col min="13" max="13" width="9.5" style="16" bestFit="1" customWidth="1"/>
    <col min="14" max="14" width="10.875" style="16" bestFit="1" customWidth="1"/>
    <col min="15" max="15" width="16.875" style="16" bestFit="1" customWidth="1"/>
    <col min="16" max="16" width="9.25" style="16" bestFit="1" customWidth="1"/>
    <col min="17" max="17" width="14.375" style="17" bestFit="1" customWidth="1"/>
    <col min="18" max="18" width="7.625" style="17" bestFit="1" customWidth="1"/>
    <col min="19" max="19" width="6.125" style="16" bestFit="1" customWidth="1"/>
    <col min="20" max="20" width="30.625" style="16" bestFit="1" customWidth="1"/>
    <col min="21" max="21" width="7.75" style="16" bestFit="1" customWidth="1"/>
    <col min="22" max="22" width="4.625" style="16" customWidth="1"/>
    <col min="23" max="23" width="13.25" style="16" bestFit="1" customWidth="1"/>
    <col min="24" max="24" width="5.625" style="16" bestFit="1" customWidth="1"/>
    <col min="25" max="25" width="7.75" style="16" bestFit="1" customWidth="1"/>
    <col min="26" max="26" width="11.375" style="16" bestFit="1" customWidth="1"/>
    <col min="27" max="27" width="8.625" style="16" bestFit="1" customWidth="1"/>
    <col min="28" max="28" width="4.625" style="16" bestFit="1" customWidth="1"/>
    <col min="29" max="29" width="11.375" style="16" bestFit="1" customWidth="1"/>
    <col min="30" max="30" width="6.25" style="16" bestFit="1" customWidth="1"/>
    <col min="31" max="31" width="4.625" style="16" bestFit="1" customWidth="1"/>
    <col min="32" max="32" width="3.75" style="18" bestFit="1" customWidth="1"/>
    <col min="33" max="33" width="12.75" style="1" bestFit="1" customWidth="1"/>
    <col min="34" max="34" width="8" style="1" bestFit="1" customWidth="1"/>
    <col min="35" max="35" width="4.625" style="1" bestFit="1" customWidth="1"/>
    <col min="36" max="36" width="12.75" style="1" bestFit="1" customWidth="1"/>
    <col min="37" max="37" width="10" style="1" bestFit="1" customWidth="1"/>
    <col min="38" max="38" width="3.75" bestFit="1" customWidth="1"/>
    <col min="39" max="39" width="15.75" bestFit="1" customWidth="1"/>
    <col min="40" max="40" width="10" bestFit="1" customWidth="1"/>
    <col min="41" max="41" width="4.625" bestFit="1" customWidth="1"/>
    <col min="42" max="42" width="12.75" bestFit="1" customWidth="1"/>
    <col min="43" max="43" width="9.875" bestFit="1" customWidth="1"/>
    <col min="44" max="44" width="4.625" bestFit="1" customWidth="1"/>
    <col min="45" max="45" width="12.75" bestFit="1" customWidth="1"/>
    <col min="46" max="46" width="11.125" bestFit="1" customWidth="1"/>
    <col min="47" max="47" width="4.625" bestFit="1" customWidth="1"/>
    <col min="48" max="48" width="11.375" bestFit="1" customWidth="1"/>
    <col min="49" max="49" width="9.875" bestFit="1" customWidth="1"/>
    <col min="50" max="50" width="4.625" bestFit="1" customWidth="1"/>
    <col min="51" max="51" width="9.5" bestFit="1" customWidth="1"/>
    <col min="52" max="52" width="9.875" bestFit="1" customWidth="1"/>
    <col min="53" max="53" width="3.75" bestFit="1" customWidth="1"/>
    <col min="54" max="54" width="9.5" bestFit="1" customWidth="1"/>
    <col min="55" max="55" width="9.875" bestFit="1" customWidth="1"/>
    <col min="56" max="56" width="3.75" bestFit="1" customWidth="1"/>
    <col min="57" max="57" width="9.5" bestFit="1" customWidth="1"/>
    <col min="58" max="58" width="9.25" bestFit="1" customWidth="1"/>
    <col min="59" max="59" width="3.75" bestFit="1" customWidth="1"/>
    <col min="60" max="60" width="9.5" bestFit="1" customWidth="1"/>
    <col min="61" max="61" width="9.25" bestFit="1" customWidth="1"/>
    <col min="62" max="62" width="3.75" bestFit="1" customWidth="1"/>
    <col min="63" max="63" width="9.5" bestFit="1" customWidth="1"/>
    <col min="64" max="64" width="6.5" bestFit="1" customWidth="1"/>
    <col min="65" max="65" width="3.25" bestFit="1" customWidth="1"/>
    <col min="66" max="66" width="8.75" bestFit="1" customWidth="1"/>
    <col min="67" max="67" width="6.125" bestFit="1" customWidth="1"/>
    <col min="68" max="68" width="3.25" bestFit="1" customWidth="1"/>
    <col min="69" max="69" width="8.5" bestFit="1" customWidth="1"/>
    <col min="70" max="70" width="6.125" bestFit="1" customWidth="1"/>
    <col min="71" max="71" width="3.25" bestFit="1" customWidth="1"/>
    <col min="72" max="72" width="8.5" bestFit="1" customWidth="1"/>
    <col min="73" max="80" width="6.5" bestFit="1" customWidth="1"/>
    <col min="81" max="95" width="3.25" bestFit="1" customWidth="1"/>
  </cols>
  <sheetData>
    <row r="1" spans="1:38" x14ac:dyDescent="0.15">
      <c r="A1" s="528"/>
      <c r="B1" s="445"/>
      <c r="C1" s="445"/>
      <c r="D1" s="445"/>
      <c r="E1" s="445"/>
      <c r="F1" s="529"/>
      <c r="G1" s="529"/>
      <c r="H1" s="445"/>
      <c r="I1" s="529"/>
      <c r="J1" s="529"/>
      <c r="K1" s="529"/>
      <c r="L1" s="529"/>
      <c r="M1" s="529"/>
      <c r="N1" s="529"/>
      <c r="O1" s="529"/>
      <c r="P1" s="529"/>
      <c r="Q1" s="445"/>
      <c r="R1" s="445"/>
      <c r="S1" s="529"/>
      <c r="T1" s="529"/>
      <c r="U1" s="529"/>
      <c r="V1" s="529"/>
      <c r="W1" s="529"/>
      <c r="X1" s="529"/>
      <c r="Y1" s="529"/>
      <c r="Z1" s="529"/>
      <c r="AA1" s="529"/>
      <c r="AB1" s="529"/>
      <c r="AC1" s="529"/>
      <c r="AD1" s="529"/>
      <c r="AE1" s="529"/>
      <c r="AF1" s="530"/>
    </row>
    <row r="2" spans="1:38" ht="14.25" thickBot="1" x14ac:dyDescent="0.2">
      <c r="A2" s="528"/>
      <c r="B2" s="445"/>
      <c r="C2" s="445"/>
      <c r="D2" s="445"/>
      <c r="E2" s="445"/>
      <c r="F2" s="529"/>
      <c r="G2" s="529"/>
      <c r="H2" s="445"/>
      <c r="I2" s="529"/>
      <c r="J2" s="529"/>
      <c r="K2" s="529"/>
      <c r="L2" s="529"/>
      <c r="M2" s="445"/>
      <c r="N2" s="445"/>
      <c r="O2" s="529"/>
      <c r="P2" s="529"/>
      <c r="Q2" s="529"/>
      <c r="R2" s="529"/>
      <c r="S2" s="529"/>
      <c r="T2" s="529"/>
      <c r="U2" s="529"/>
      <c r="V2" s="529"/>
      <c r="W2" s="529"/>
      <c r="X2" s="529"/>
      <c r="Y2" s="529"/>
      <c r="Z2" s="529"/>
      <c r="AA2" s="529"/>
      <c r="AB2" s="529"/>
      <c r="AC2" s="529"/>
      <c r="AD2" s="529"/>
      <c r="AE2" s="529"/>
      <c r="AF2" s="530"/>
    </row>
    <row r="3" spans="1:38" ht="14.25" thickBot="1" x14ac:dyDescent="0.2">
      <c r="A3" s="528"/>
      <c r="B3" s="795" t="s">
        <v>68</v>
      </c>
      <c r="C3" s="796"/>
      <c r="D3" s="796"/>
      <c r="E3" s="796"/>
      <c r="F3" s="796"/>
      <c r="G3" s="796"/>
      <c r="H3" s="796"/>
      <c r="I3" s="796"/>
      <c r="J3" s="796"/>
      <c r="K3" s="797"/>
      <c r="L3" s="529"/>
      <c r="M3" s="795" t="s">
        <v>91</v>
      </c>
      <c r="N3" s="796"/>
      <c r="O3" s="796"/>
      <c r="P3" s="796"/>
      <c r="Q3" s="796"/>
      <c r="R3" s="796"/>
      <c r="S3" s="796"/>
      <c r="T3" s="797"/>
      <c r="U3" s="529"/>
      <c r="V3" s="798" t="s">
        <v>911</v>
      </c>
      <c r="W3" s="799"/>
      <c r="X3" s="799"/>
      <c r="Y3" s="799"/>
      <c r="Z3" s="799"/>
      <c r="AA3" s="799"/>
      <c r="AB3" s="799"/>
      <c r="AC3" s="799"/>
      <c r="AD3" s="799"/>
      <c r="AE3" s="800"/>
      <c r="AF3" s="530"/>
    </row>
    <row r="4" spans="1:38" x14ac:dyDescent="0.15">
      <c r="A4" s="528"/>
      <c r="B4" s="531"/>
      <c r="C4" s="532" t="s">
        <v>92</v>
      </c>
      <c r="D4" s="493" t="s">
        <v>67</v>
      </c>
      <c r="E4" s="493"/>
      <c r="F4" s="493"/>
      <c r="G4" s="533"/>
      <c r="H4" s="534"/>
      <c r="I4" s="493"/>
      <c r="J4" s="535"/>
      <c r="K4" s="536"/>
      <c r="L4" s="529"/>
      <c r="M4" s="537"/>
      <c r="N4" s="538"/>
      <c r="O4" s="539"/>
      <c r="P4" s="540"/>
      <c r="Q4" s="479"/>
      <c r="R4" s="461"/>
      <c r="S4" s="540"/>
      <c r="T4" s="536"/>
      <c r="U4" s="529"/>
      <c r="V4" s="484" t="s">
        <v>83</v>
      </c>
      <c r="W4" s="485" t="s">
        <v>12</v>
      </c>
      <c r="X4" s="541" t="s">
        <v>69</v>
      </c>
      <c r="Y4" s="485" t="s">
        <v>43</v>
      </c>
      <c r="Z4" s="485" t="s">
        <v>12</v>
      </c>
      <c r="AA4" s="485" t="s">
        <v>69</v>
      </c>
      <c r="AB4" s="485" t="s">
        <v>43</v>
      </c>
      <c r="AC4" s="485" t="s">
        <v>12</v>
      </c>
      <c r="AD4" s="541" t="s">
        <v>69</v>
      </c>
      <c r="AE4" s="486" t="s">
        <v>43</v>
      </c>
      <c r="AF4" s="529"/>
      <c r="AG4" s="18"/>
      <c r="AL4" s="1"/>
    </row>
    <row r="5" spans="1:38" x14ac:dyDescent="0.15">
      <c r="A5" s="528"/>
      <c r="B5" s="484"/>
      <c r="C5" s="485" t="s">
        <v>19</v>
      </c>
      <c r="D5" s="541" t="s">
        <v>21</v>
      </c>
      <c r="E5" s="542" t="s">
        <v>44</v>
      </c>
      <c r="F5" s="542" t="s">
        <v>69</v>
      </c>
      <c r="G5" s="543" t="s">
        <v>43</v>
      </c>
      <c r="H5" s="541" t="s">
        <v>93</v>
      </c>
      <c r="I5" s="542" t="s">
        <v>44</v>
      </c>
      <c r="J5" s="542" t="s">
        <v>69</v>
      </c>
      <c r="K5" s="544" t="s">
        <v>43</v>
      </c>
      <c r="L5" s="529"/>
      <c r="M5" s="531" t="s">
        <v>94</v>
      </c>
      <c r="N5" s="541" t="s">
        <v>44</v>
      </c>
      <c r="O5" s="542" t="s">
        <v>69</v>
      </c>
      <c r="P5" s="543" t="s">
        <v>43</v>
      </c>
      <c r="Q5" s="541" t="s">
        <v>44</v>
      </c>
      <c r="R5" s="542" t="s">
        <v>69</v>
      </c>
      <c r="S5" s="543" t="s">
        <v>43</v>
      </c>
      <c r="T5" s="545" t="s">
        <v>81</v>
      </c>
      <c r="U5" s="529"/>
      <c r="V5" s="487">
        <v>20</v>
      </c>
      <c r="W5" s="447" t="s">
        <v>912</v>
      </c>
      <c r="X5" s="446" t="s">
        <v>227</v>
      </c>
      <c r="Y5" s="443">
        <v>1</v>
      </c>
      <c r="Z5" s="443" t="s">
        <v>228</v>
      </c>
      <c r="AA5" s="443" t="s">
        <v>232</v>
      </c>
      <c r="AB5" s="443">
        <v>1</v>
      </c>
      <c r="AC5" s="443" t="s">
        <v>233</v>
      </c>
      <c r="AD5" s="446" t="s">
        <v>235</v>
      </c>
      <c r="AE5" s="466">
        <v>1</v>
      </c>
      <c r="AF5" s="529"/>
      <c r="AG5" s="18"/>
      <c r="AL5" s="1"/>
    </row>
    <row r="6" spans="1:38" x14ac:dyDescent="0.15">
      <c r="A6" s="528"/>
      <c r="B6" s="487" t="s">
        <v>112</v>
      </c>
      <c r="C6" s="443" t="s">
        <v>7</v>
      </c>
      <c r="D6" s="443">
        <v>1</v>
      </c>
      <c r="E6" s="443" t="s">
        <v>32</v>
      </c>
      <c r="F6" s="443" t="s">
        <v>95</v>
      </c>
      <c r="G6" s="443">
        <v>2</v>
      </c>
      <c r="H6" s="443" t="s">
        <v>22</v>
      </c>
      <c r="I6" s="443" t="s">
        <v>49</v>
      </c>
      <c r="J6" s="446" t="s">
        <v>71</v>
      </c>
      <c r="K6" s="466">
        <v>1</v>
      </c>
      <c r="L6" s="529"/>
      <c r="M6" s="487">
        <v>1</v>
      </c>
      <c r="N6" s="443" t="s">
        <v>32</v>
      </c>
      <c r="O6" s="443" t="s">
        <v>95</v>
      </c>
      <c r="P6" s="443">
        <v>2</v>
      </c>
      <c r="Q6" s="443" t="s">
        <v>73</v>
      </c>
      <c r="R6" s="443" t="s">
        <v>96</v>
      </c>
      <c r="S6" s="443">
        <v>1</v>
      </c>
      <c r="T6" s="546" t="s">
        <v>55</v>
      </c>
      <c r="U6" s="529"/>
      <c r="V6" s="487">
        <v>50</v>
      </c>
      <c r="W6" s="447" t="s">
        <v>913</v>
      </c>
      <c r="X6" s="446" t="s">
        <v>226</v>
      </c>
      <c r="Y6" s="443">
        <v>1</v>
      </c>
      <c r="Z6" s="443" t="s">
        <v>229</v>
      </c>
      <c r="AA6" s="443" t="s">
        <v>231</v>
      </c>
      <c r="AB6" s="443">
        <v>1</v>
      </c>
      <c r="AC6" s="443" t="s">
        <v>233</v>
      </c>
      <c r="AD6" s="446" t="s">
        <v>235</v>
      </c>
      <c r="AE6" s="466">
        <v>1</v>
      </c>
      <c r="AF6" s="529"/>
      <c r="AG6" s="18"/>
      <c r="AL6" s="1"/>
    </row>
    <row r="7" spans="1:38" ht="14.25" thickBot="1" x14ac:dyDescent="0.2">
      <c r="A7" s="528"/>
      <c r="B7" s="487" t="s">
        <v>114</v>
      </c>
      <c r="C7" s="443" t="s">
        <v>7</v>
      </c>
      <c r="D7" s="443">
        <v>1</v>
      </c>
      <c r="E7" s="443" t="s">
        <v>32</v>
      </c>
      <c r="F7" s="443" t="s">
        <v>95</v>
      </c>
      <c r="G7" s="443">
        <v>2</v>
      </c>
      <c r="H7" s="443" t="s">
        <v>23</v>
      </c>
      <c r="I7" s="443" t="s">
        <v>46</v>
      </c>
      <c r="J7" s="446" t="s">
        <v>71</v>
      </c>
      <c r="K7" s="466">
        <v>1</v>
      </c>
      <c r="L7" s="529"/>
      <c r="M7" s="487">
        <v>2</v>
      </c>
      <c r="N7" s="443" t="s">
        <v>32</v>
      </c>
      <c r="O7" s="443" t="s">
        <v>95</v>
      </c>
      <c r="P7" s="443">
        <v>2</v>
      </c>
      <c r="Q7" s="443" t="s">
        <v>74</v>
      </c>
      <c r="R7" s="443" t="s">
        <v>96</v>
      </c>
      <c r="S7" s="443">
        <v>1</v>
      </c>
      <c r="T7" s="546" t="s">
        <v>60</v>
      </c>
      <c r="U7" s="529"/>
      <c r="V7" s="480">
        <v>51</v>
      </c>
      <c r="W7" s="547" t="s">
        <v>914</v>
      </c>
      <c r="X7" s="548" t="s">
        <v>226</v>
      </c>
      <c r="Y7" s="548">
        <v>1</v>
      </c>
      <c r="Z7" s="548" t="s">
        <v>230</v>
      </c>
      <c r="AA7" s="548" t="s">
        <v>231</v>
      </c>
      <c r="AB7" s="548">
        <v>1</v>
      </c>
      <c r="AC7" s="469" t="s">
        <v>234</v>
      </c>
      <c r="AD7" s="548" t="s">
        <v>235</v>
      </c>
      <c r="AE7" s="470">
        <v>1</v>
      </c>
      <c r="AF7" s="529"/>
      <c r="AG7" s="18"/>
      <c r="AL7" s="1"/>
    </row>
    <row r="8" spans="1:38" x14ac:dyDescent="0.15">
      <c r="A8" s="528"/>
      <c r="B8" s="487" t="s">
        <v>116</v>
      </c>
      <c r="C8" s="443" t="s">
        <v>7</v>
      </c>
      <c r="D8" s="443">
        <v>1</v>
      </c>
      <c r="E8" s="443" t="s">
        <v>32</v>
      </c>
      <c r="F8" s="443" t="s">
        <v>95</v>
      </c>
      <c r="G8" s="443">
        <v>2</v>
      </c>
      <c r="H8" s="443" t="s">
        <v>24</v>
      </c>
      <c r="I8" s="443" t="s">
        <v>45</v>
      </c>
      <c r="J8" s="446" t="s">
        <v>71</v>
      </c>
      <c r="K8" s="466">
        <v>1</v>
      </c>
      <c r="L8" s="529"/>
      <c r="M8" s="487">
        <v>3</v>
      </c>
      <c r="N8" s="443" t="s">
        <v>32</v>
      </c>
      <c r="O8" s="443" t="s">
        <v>95</v>
      </c>
      <c r="P8" s="443">
        <v>2</v>
      </c>
      <c r="Q8" s="443" t="s">
        <v>75</v>
      </c>
      <c r="R8" s="443" t="s">
        <v>96</v>
      </c>
      <c r="S8" s="443">
        <v>1</v>
      </c>
      <c r="T8" s="546" t="s">
        <v>61</v>
      </c>
      <c r="U8" s="529"/>
      <c r="V8" s="529"/>
      <c r="W8" s="529"/>
      <c r="X8" s="529"/>
      <c r="Y8" s="529"/>
      <c r="Z8" s="529"/>
      <c r="AA8" s="529"/>
      <c r="AB8" s="529"/>
      <c r="AC8" s="529"/>
      <c r="AD8" s="529"/>
      <c r="AE8" s="529"/>
      <c r="AF8" s="530"/>
    </row>
    <row r="9" spans="1:38" ht="14.25" thickBot="1" x14ac:dyDescent="0.2">
      <c r="A9" s="528"/>
      <c r="B9" s="487" t="s">
        <v>118</v>
      </c>
      <c r="C9" s="443" t="s">
        <v>7</v>
      </c>
      <c r="D9" s="443">
        <v>1</v>
      </c>
      <c r="E9" s="443" t="s">
        <v>32</v>
      </c>
      <c r="F9" s="443" t="s">
        <v>95</v>
      </c>
      <c r="G9" s="443">
        <v>2</v>
      </c>
      <c r="H9" s="443" t="s">
        <v>25</v>
      </c>
      <c r="I9" s="443" t="s">
        <v>48</v>
      </c>
      <c r="J9" s="446" t="s">
        <v>71</v>
      </c>
      <c r="K9" s="466">
        <v>1</v>
      </c>
      <c r="L9" s="529"/>
      <c r="M9" s="487">
        <v>4</v>
      </c>
      <c r="N9" s="443" t="s">
        <v>32</v>
      </c>
      <c r="O9" s="443" t="s">
        <v>95</v>
      </c>
      <c r="P9" s="443">
        <v>2</v>
      </c>
      <c r="Q9" s="443" t="s">
        <v>76</v>
      </c>
      <c r="R9" s="443" t="s">
        <v>96</v>
      </c>
      <c r="S9" s="443">
        <v>1</v>
      </c>
      <c r="T9" s="546" t="s">
        <v>62</v>
      </c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30"/>
    </row>
    <row r="10" spans="1:38" x14ac:dyDescent="0.15">
      <c r="A10" s="528"/>
      <c r="B10" s="487" t="s">
        <v>120</v>
      </c>
      <c r="C10" s="443" t="s">
        <v>7</v>
      </c>
      <c r="D10" s="443">
        <v>1</v>
      </c>
      <c r="E10" s="443" t="s">
        <v>32</v>
      </c>
      <c r="F10" s="443" t="s">
        <v>95</v>
      </c>
      <c r="G10" s="443">
        <v>2</v>
      </c>
      <c r="H10" s="443" t="s">
        <v>26</v>
      </c>
      <c r="I10" s="443" t="s">
        <v>47</v>
      </c>
      <c r="J10" s="446" t="s">
        <v>71</v>
      </c>
      <c r="K10" s="466">
        <v>1</v>
      </c>
      <c r="L10" s="529"/>
      <c r="M10" s="487">
        <v>5</v>
      </c>
      <c r="N10" s="443" t="s">
        <v>33</v>
      </c>
      <c r="O10" s="443" t="s">
        <v>95</v>
      </c>
      <c r="P10" s="443">
        <v>2</v>
      </c>
      <c r="Q10" s="443" t="s">
        <v>73</v>
      </c>
      <c r="R10" s="443" t="s">
        <v>96</v>
      </c>
      <c r="S10" s="443">
        <v>1</v>
      </c>
      <c r="T10" s="546" t="s">
        <v>63</v>
      </c>
      <c r="U10" s="529"/>
      <c r="V10" s="529"/>
      <c r="W10" s="529"/>
      <c r="X10" s="529"/>
      <c r="Y10" s="549" t="s">
        <v>489</v>
      </c>
      <c r="Z10" s="473" t="s">
        <v>490</v>
      </c>
      <c r="AA10" s="476" t="s">
        <v>491</v>
      </c>
      <c r="AB10" s="529"/>
      <c r="AC10" s="529"/>
      <c r="AD10" s="529"/>
      <c r="AE10" s="529"/>
      <c r="AF10" s="530"/>
    </row>
    <row r="11" spans="1:38" x14ac:dyDescent="0.15">
      <c r="A11" s="528"/>
      <c r="B11" s="487" t="s">
        <v>122</v>
      </c>
      <c r="C11" s="443" t="s">
        <v>7</v>
      </c>
      <c r="D11" s="443">
        <v>1</v>
      </c>
      <c r="E11" s="443" t="s">
        <v>32</v>
      </c>
      <c r="F11" s="443" t="s">
        <v>95</v>
      </c>
      <c r="G11" s="443">
        <v>2</v>
      </c>
      <c r="H11" s="443" t="s">
        <v>27</v>
      </c>
      <c r="I11" s="443" t="s">
        <v>54</v>
      </c>
      <c r="J11" s="446" t="s">
        <v>97</v>
      </c>
      <c r="K11" s="466">
        <v>1</v>
      </c>
      <c r="L11" s="529"/>
      <c r="M11" s="487">
        <v>6</v>
      </c>
      <c r="N11" s="443" t="s">
        <v>33</v>
      </c>
      <c r="O11" s="443" t="s">
        <v>95</v>
      </c>
      <c r="P11" s="443">
        <v>2</v>
      </c>
      <c r="Q11" s="443" t="s">
        <v>74</v>
      </c>
      <c r="R11" s="443" t="s">
        <v>96</v>
      </c>
      <c r="S11" s="443">
        <v>1</v>
      </c>
      <c r="T11" s="546" t="s">
        <v>64</v>
      </c>
      <c r="U11" s="529"/>
      <c r="V11" s="529"/>
      <c r="W11" s="529"/>
      <c r="X11" s="529"/>
      <c r="Y11" s="550" t="s">
        <v>492</v>
      </c>
      <c r="Z11" s="518" t="s">
        <v>493</v>
      </c>
      <c r="AA11" s="551" t="s">
        <v>491</v>
      </c>
      <c r="AB11" s="529"/>
      <c r="AC11" s="529"/>
      <c r="AD11" s="529"/>
      <c r="AE11" s="529"/>
      <c r="AF11" s="530"/>
    </row>
    <row r="12" spans="1:38" x14ac:dyDescent="0.15">
      <c r="A12" s="528"/>
      <c r="B12" s="487" t="s">
        <v>124</v>
      </c>
      <c r="C12" s="443" t="s">
        <v>7</v>
      </c>
      <c r="D12" s="443">
        <v>1</v>
      </c>
      <c r="E12" s="443" t="s">
        <v>32</v>
      </c>
      <c r="F12" s="443" t="s">
        <v>95</v>
      </c>
      <c r="G12" s="443">
        <v>2</v>
      </c>
      <c r="H12" s="443" t="s">
        <v>28</v>
      </c>
      <c r="I12" s="443" t="s">
        <v>51</v>
      </c>
      <c r="J12" s="446" t="s">
        <v>97</v>
      </c>
      <c r="K12" s="466">
        <v>1</v>
      </c>
      <c r="L12" s="529"/>
      <c r="M12" s="487">
        <v>7</v>
      </c>
      <c r="N12" s="443" t="s">
        <v>33</v>
      </c>
      <c r="O12" s="443" t="s">
        <v>95</v>
      </c>
      <c r="P12" s="443">
        <v>2</v>
      </c>
      <c r="Q12" s="443" t="s">
        <v>75</v>
      </c>
      <c r="R12" s="443" t="s">
        <v>96</v>
      </c>
      <c r="S12" s="443">
        <v>1</v>
      </c>
      <c r="T12" s="546" t="s">
        <v>65</v>
      </c>
      <c r="U12" s="529"/>
      <c r="V12" s="529"/>
      <c r="W12" s="529"/>
      <c r="X12" s="529"/>
      <c r="Y12" s="550" t="s">
        <v>494</v>
      </c>
      <c r="Z12" s="518" t="s">
        <v>495</v>
      </c>
      <c r="AA12" s="551" t="s">
        <v>491</v>
      </c>
      <c r="AB12" s="529"/>
      <c r="AC12" s="529"/>
      <c r="AD12" s="529"/>
      <c r="AE12" s="529"/>
      <c r="AF12" s="530"/>
    </row>
    <row r="13" spans="1:38" x14ac:dyDescent="0.15">
      <c r="A13" s="528"/>
      <c r="B13" s="487" t="s">
        <v>126</v>
      </c>
      <c r="C13" s="443" t="s">
        <v>7</v>
      </c>
      <c r="D13" s="443">
        <v>1</v>
      </c>
      <c r="E13" s="443" t="s">
        <v>32</v>
      </c>
      <c r="F13" s="443" t="s">
        <v>95</v>
      </c>
      <c r="G13" s="443">
        <v>2</v>
      </c>
      <c r="H13" s="443" t="s">
        <v>29</v>
      </c>
      <c r="I13" s="443" t="s">
        <v>50</v>
      </c>
      <c r="J13" s="446" t="s">
        <v>97</v>
      </c>
      <c r="K13" s="466">
        <v>1</v>
      </c>
      <c r="L13" s="529"/>
      <c r="M13" s="487">
        <v>8</v>
      </c>
      <c r="N13" s="443" t="s">
        <v>33</v>
      </c>
      <c r="O13" s="443" t="s">
        <v>95</v>
      </c>
      <c r="P13" s="443">
        <v>2</v>
      </c>
      <c r="Q13" s="443" t="s">
        <v>76</v>
      </c>
      <c r="R13" s="443" t="s">
        <v>96</v>
      </c>
      <c r="S13" s="443">
        <v>1</v>
      </c>
      <c r="T13" s="546" t="s">
        <v>66</v>
      </c>
      <c r="U13" s="529"/>
      <c r="V13" s="529"/>
      <c r="W13" s="529"/>
      <c r="X13" s="529"/>
      <c r="Y13" s="550" t="s">
        <v>496</v>
      </c>
      <c r="Z13" s="518" t="s">
        <v>497</v>
      </c>
      <c r="AA13" s="551" t="s">
        <v>491</v>
      </c>
      <c r="AB13" s="529"/>
      <c r="AC13" s="529"/>
      <c r="AD13" s="529"/>
      <c r="AE13" s="529"/>
      <c r="AF13" s="530"/>
    </row>
    <row r="14" spans="1:38" x14ac:dyDescent="0.15">
      <c r="A14" s="528"/>
      <c r="B14" s="487" t="s">
        <v>128</v>
      </c>
      <c r="C14" s="443" t="s">
        <v>7</v>
      </c>
      <c r="D14" s="443">
        <v>1</v>
      </c>
      <c r="E14" s="443" t="s">
        <v>32</v>
      </c>
      <c r="F14" s="443" t="s">
        <v>95</v>
      </c>
      <c r="G14" s="443">
        <v>2</v>
      </c>
      <c r="H14" s="443" t="s">
        <v>30</v>
      </c>
      <c r="I14" s="443" t="s">
        <v>53</v>
      </c>
      <c r="J14" s="446" t="s">
        <v>97</v>
      </c>
      <c r="K14" s="466">
        <v>1</v>
      </c>
      <c r="L14" s="529"/>
      <c r="M14" s="487">
        <v>10</v>
      </c>
      <c r="N14" s="443" t="s">
        <v>32</v>
      </c>
      <c r="O14" s="443" t="s">
        <v>95</v>
      </c>
      <c r="P14" s="443">
        <v>2</v>
      </c>
      <c r="Q14" s="443" t="s">
        <v>77</v>
      </c>
      <c r="R14" s="443" t="s">
        <v>96</v>
      </c>
      <c r="S14" s="443">
        <v>1</v>
      </c>
      <c r="T14" s="546" t="s">
        <v>56</v>
      </c>
      <c r="U14" s="529"/>
      <c r="V14" s="529"/>
      <c r="W14" s="529"/>
      <c r="X14" s="529"/>
      <c r="Y14" s="550" t="s">
        <v>498</v>
      </c>
      <c r="Z14" s="518" t="s">
        <v>499</v>
      </c>
      <c r="AA14" s="551" t="s">
        <v>491</v>
      </c>
      <c r="AB14" s="529"/>
      <c r="AC14" s="529"/>
      <c r="AD14" s="529"/>
      <c r="AE14" s="529"/>
      <c r="AF14" s="530"/>
    </row>
    <row r="15" spans="1:38" ht="14.25" thickBot="1" x14ac:dyDescent="0.2">
      <c r="A15" s="528"/>
      <c r="B15" s="487" t="s">
        <v>130</v>
      </c>
      <c r="C15" s="443" t="s">
        <v>7</v>
      </c>
      <c r="D15" s="443">
        <v>1</v>
      </c>
      <c r="E15" s="443" t="s">
        <v>32</v>
      </c>
      <c r="F15" s="443" t="s">
        <v>95</v>
      </c>
      <c r="G15" s="443">
        <v>2</v>
      </c>
      <c r="H15" s="443" t="s">
        <v>31</v>
      </c>
      <c r="I15" s="443" t="s">
        <v>52</v>
      </c>
      <c r="J15" s="446" t="s">
        <v>97</v>
      </c>
      <c r="K15" s="466">
        <v>1</v>
      </c>
      <c r="L15" s="529"/>
      <c r="M15" s="487">
        <v>11</v>
      </c>
      <c r="N15" s="443" t="s">
        <v>32</v>
      </c>
      <c r="O15" s="443" t="s">
        <v>95</v>
      </c>
      <c r="P15" s="443">
        <v>2</v>
      </c>
      <c r="Q15" s="443" t="s">
        <v>78</v>
      </c>
      <c r="R15" s="443" t="s">
        <v>96</v>
      </c>
      <c r="S15" s="443">
        <v>1</v>
      </c>
      <c r="T15" s="546" t="s">
        <v>57</v>
      </c>
      <c r="U15" s="529"/>
      <c r="V15" s="529"/>
      <c r="W15" s="529"/>
      <c r="X15" s="529"/>
      <c r="Y15" s="552" t="s">
        <v>500</v>
      </c>
      <c r="Z15" s="553" t="s">
        <v>501</v>
      </c>
      <c r="AA15" s="554" t="s">
        <v>491</v>
      </c>
      <c r="AB15" s="529"/>
      <c r="AC15" s="529"/>
      <c r="AD15" s="529"/>
      <c r="AE15" s="529"/>
      <c r="AF15" s="530"/>
    </row>
    <row r="16" spans="1:38" ht="14.25" thickBot="1" x14ac:dyDescent="0.2">
      <c r="A16" s="528"/>
      <c r="B16" s="487" t="s">
        <v>113</v>
      </c>
      <c r="C16" s="443" t="s">
        <v>7</v>
      </c>
      <c r="D16" s="443">
        <v>2</v>
      </c>
      <c r="E16" s="443" t="s">
        <v>33</v>
      </c>
      <c r="F16" s="443" t="s">
        <v>95</v>
      </c>
      <c r="G16" s="443">
        <v>2</v>
      </c>
      <c r="H16" s="443" t="s">
        <v>22</v>
      </c>
      <c r="I16" s="443" t="s">
        <v>49</v>
      </c>
      <c r="J16" s="446" t="s">
        <v>71</v>
      </c>
      <c r="K16" s="466">
        <v>1</v>
      </c>
      <c r="L16" s="529"/>
      <c r="M16" s="487">
        <v>12</v>
      </c>
      <c r="N16" s="443" t="s">
        <v>33</v>
      </c>
      <c r="O16" s="443" t="s">
        <v>95</v>
      </c>
      <c r="P16" s="443">
        <v>2</v>
      </c>
      <c r="Q16" s="443" t="s">
        <v>77</v>
      </c>
      <c r="R16" s="443" t="s">
        <v>96</v>
      </c>
      <c r="S16" s="443">
        <v>1</v>
      </c>
      <c r="T16" s="546"/>
      <c r="U16" s="529"/>
      <c r="V16" s="529"/>
      <c r="W16" s="529"/>
      <c r="X16" s="529"/>
      <c r="Y16" s="481"/>
      <c r="Z16" s="455"/>
      <c r="AA16" s="455"/>
      <c r="AB16" s="529"/>
      <c r="AC16" s="529"/>
      <c r="AD16" s="529"/>
      <c r="AE16" s="529"/>
      <c r="AF16" s="530"/>
    </row>
    <row r="17" spans="1:37" x14ac:dyDescent="0.15">
      <c r="A17" s="528"/>
      <c r="B17" s="487" t="s">
        <v>115</v>
      </c>
      <c r="C17" s="443" t="s">
        <v>7</v>
      </c>
      <c r="D17" s="443">
        <v>2</v>
      </c>
      <c r="E17" s="443" t="s">
        <v>33</v>
      </c>
      <c r="F17" s="443" t="s">
        <v>95</v>
      </c>
      <c r="G17" s="443">
        <v>2</v>
      </c>
      <c r="H17" s="443" t="s">
        <v>23</v>
      </c>
      <c r="I17" s="443" t="s">
        <v>46</v>
      </c>
      <c r="J17" s="446" t="s">
        <v>71</v>
      </c>
      <c r="K17" s="466">
        <v>1</v>
      </c>
      <c r="L17" s="529"/>
      <c r="M17" s="487">
        <v>14</v>
      </c>
      <c r="N17" s="443" t="s">
        <v>32</v>
      </c>
      <c r="O17" s="443" t="s">
        <v>95</v>
      </c>
      <c r="P17" s="443">
        <v>2</v>
      </c>
      <c r="Q17" s="443" t="s">
        <v>79</v>
      </c>
      <c r="R17" s="443" t="s">
        <v>96</v>
      </c>
      <c r="S17" s="443">
        <v>1</v>
      </c>
      <c r="T17" s="546" t="s">
        <v>58</v>
      </c>
      <c r="U17" s="529"/>
      <c r="V17" s="529"/>
      <c r="W17" s="529"/>
      <c r="X17" s="529"/>
      <c r="Y17" s="549" t="s">
        <v>502</v>
      </c>
      <c r="Z17" s="473" t="s">
        <v>503</v>
      </c>
      <c r="AA17" s="476" t="s">
        <v>491</v>
      </c>
      <c r="AB17" s="529"/>
      <c r="AC17" s="529"/>
      <c r="AD17" s="529"/>
      <c r="AE17" s="529"/>
      <c r="AF17" s="530"/>
    </row>
    <row r="18" spans="1:37" x14ac:dyDescent="0.15">
      <c r="A18" s="528"/>
      <c r="B18" s="487" t="s">
        <v>117</v>
      </c>
      <c r="C18" s="443" t="s">
        <v>7</v>
      </c>
      <c r="D18" s="443">
        <v>2</v>
      </c>
      <c r="E18" s="443" t="s">
        <v>33</v>
      </c>
      <c r="F18" s="443" t="s">
        <v>95</v>
      </c>
      <c r="G18" s="443">
        <v>2</v>
      </c>
      <c r="H18" s="443" t="s">
        <v>24</v>
      </c>
      <c r="I18" s="443" t="s">
        <v>45</v>
      </c>
      <c r="J18" s="446" t="s">
        <v>71</v>
      </c>
      <c r="K18" s="466">
        <v>1</v>
      </c>
      <c r="L18" s="529"/>
      <c r="M18" s="487">
        <v>15</v>
      </c>
      <c r="N18" s="443" t="s">
        <v>32</v>
      </c>
      <c r="O18" s="443" t="s">
        <v>95</v>
      </c>
      <c r="P18" s="443">
        <v>2</v>
      </c>
      <c r="Q18" s="443" t="s">
        <v>80</v>
      </c>
      <c r="R18" s="443" t="s">
        <v>96</v>
      </c>
      <c r="S18" s="443">
        <v>1</v>
      </c>
      <c r="T18" s="546" t="s">
        <v>59</v>
      </c>
      <c r="U18" s="529"/>
      <c r="V18" s="529"/>
      <c r="W18" s="529"/>
      <c r="X18" s="529"/>
      <c r="Y18" s="550" t="s">
        <v>504</v>
      </c>
      <c r="Z18" s="518" t="s">
        <v>505</v>
      </c>
      <c r="AA18" s="551" t="s">
        <v>491</v>
      </c>
      <c r="AB18" s="529"/>
      <c r="AC18" s="529"/>
      <c r="AD18" s="529"/>
      <c r="AE18" s="529"/>
      <c r="AF18" s="530"/>
    </row>
    <row r="19" spans="1:37" ht="14.25" thickBot="1" x14ac:dyDescent="0.2">
      <c r="A19" s="528"/>
      <c r="B19" s="487" t="s">
        <v>119</v>
      </c>
      <c r="C19" s="443" t="s">
        <v>7</v>
      </c>
      <c r="D19" s="443">
        <v>2</v>
      </c>
      <c r="E19" s="443" t="s">
        <v>33</v>
      </c>
      <c r="F19" s="443" t="s">
        <v>95</v>
      </c>
      <c r="G19" s="443">
        <v>2</v>
      </c>
      <c r="H19" s="443" t="s">
        <v>25</v>
      </c>
      <c r="I19" s="443" t="s">
        <v>48</v>
      </c>
      <c r="J19" s="446" t="s">
        <v>71</v>
      </c>
      <c r="K19" s="466">
        <v>1</v>
      </c>
      <c r="L19" s="529"/>
      <c r="M19" s="480">
        <v>16</v>
      </c>
      <c r="N19" s="469" t="s">
        <v>33</v>
      </c>
      <c r="O19" s="469" t="s">
        <v>95</v>
      </c>
      <c r="P19" s="469">
        <v>2</v>
      </c>
      <c r="Q19" s="469" t="s">
        <v>79</v>
      </c>
      <c r="R19" s="469" t="s">
        <v>96</v>
      </c>
      <c r="S19" s="469">
        <v>1</v>
      </c>
      <c r="T19" s="555"/>
      <c r="U19" s="529"/>
      <c r="V19" s="529"/>
      <c r="W19" s="529"/>
      <c r="X19" s="529"/>
      <c r="Y19" s="550" t="s">
        <v>506</v>
      </c>
      <c r="Z19" s="518" t="s">
        <v>507</v>
      </c>
      <c r="AA19" s="551" t="s">
        <v>491</v>
      </c>
      <c r="AB19" s="529"/>
      <c r="AC19" s="529"/>
      <c r="AD19" s="529"/>
      <c r="AE19" s="529"/>
      <c r="AF19" s="530"/>
    </row>
    <row r="20" spans="1:37" x14ac:dyDescent="0.15">
      <c r="A20" s="528"/>
      <c r="B20" s="487" t="s">
        <v>121</v>
      </c>
      <c r="C20" s="443" t="s">
        <v>7</v>
      </c>
      <c r="D20" s="443">
        <v>2</v>
      </c>
      <c r="E20" s="443" t="s">
        <v>33</v>
      </c>
      <c r="F20" s="443" t="s">
        <v>95</v>
      </c>
      <c r="G20" s="443">
        <v>2</v>
      </c>
      <c r="H20" s="443" t="s">
        <v>26</v>
      </c>
      <c r="I20" s="443" t="s">
        <v>47</v>
      </c>
      <c r="J20" s="446" t="s">
        <v>71</v>
      </c>
      <c r="K20" s="466">
        <v>1</v>
      </c>
      <c r="L20" s="529"/>
      <c r="M20" s="529"/>
      <c r="N20" s="529"/>
      <c r="O20" s="529"/>
      <c r="P20" s="529"/>
      <c r="Q20" s="445"/>
      <c r="R20" s="445"/>
      <c r="S20" s="529"/>
      <c r="T20" s="529"/>
      <c r="U20" s="529"/>
      <c r="V20" s="529"/>
      <c r="W20" s="529"/>
      <c r="X20" s="529"/>
      <c r="Y20" s="550" t="s">
        <v>508</v>
      </c>
      <c r="Z20" s="518" t="s">
        <v>509</v>
      </c>
      <c r="AA20" s="551" t="s">
        <v>491</v>
      </c>
      <c r="AB20" s="529"/>
      <c r="AC20" s="529"/>
      <c r="AD20" s="529"/>
      <c r="AE20" s="529"/>
      <c r="AF20" s="530"/>
    </row>
    <row r="21" spans="1:37" ht="14.25" thickBot="1" x14ac:dyDescent="0.2">
      <c r="A21" s="528"/>
      <c r="B21" s="487" t="s">
        <v>123</v>
      </c>
      <c r="C21" s="443" t="s">
        <v>7</v>
      </c>
      <c r="D21" s="443">
        <v>2</v>
      </c>
      <c r="E21" s="443" t="s">
        <v>33</v>
      </c>
      <c r="F21" s="443" t="s">
        <v>95</v>
      </c>
      <c r="G21" s="443">
        <v>2</v>
      </c>
      <c r="H21" s="443" t="s">
        <v>27</v>
      </c>
      <c r="I21" s="443" t="s">
        <v>54</v>
      </c>
      <c r="J21" s="446" t="s">
        <v>97</v>
      </c>
      <c r="K21" s="466">
        <v>1</v>
      </c>
      <c r="L21" s="529"/>
      <c r="M21" s="529"/>
      <c r="N21" s="529"/>
      <c r="O21" s="529"/>
      <c r="P21" s="529"/>
      <c r="Q21" s="445"/>
      <c r="R21" s="445"/>
      <c r="S21" s="529"/>
      <c r="T21" s="529"/>
      <c r="U21" s="529"/>
      <c r="V21" s="529"/>
      <c r="W21" s="529"/>
      <c r="X21" s="529"/>
      <c r="Y21" s="550" t="s">
        <v>510</v>
      </c>
      <c r="Z21" s="518" t="s">
        <v>511</v>
      </c>
      <c r="AA21" s="551" t="s">
        <v>491</v>
      </c>
      <c r="AB21" s="529"/>
      <c r="AC21" s="529"/>
      <c r="AD21" s="529"/>
      <c r="AE21" s="529"/>
      <c r="AF21" s="530"/>
    </row>
    <row r="22" spans="1:37" x14ac:dyDescent="0.15">
      <c r="A22" s="528"/>
      <c r="B22" s="487" t="s">
        <v>125</v>
      </c>
      <c r="C22" s="443" t="s">
        <v>7</v>
      </c>
      <c r="D22" s="443">
        <v>2</v>
      </c>
      <c r="E22" s="443" t="s">
        <v>33</v>
      </c>
      <c r="F22" s="443" t="s">
        <v>95</v>
      </c>
      <c r="G22" s="443">
        <v>2</v>
      </c>
      <c r="H22" s="443" t="s">
        <v>28</v>
      </c>
      <c r="I22" s="443" t="s">
        <v>51</v>
      </c>
      <c r="J22" s="446" t="s">
        <v>97</v>
      </c>
      <c r="K22" s="466">
        <v>1</v>
      </c>
      <c r="L22" s="529"/>
      <c r="M22" s="795" t="s">
        <v>82</v>
      </c>
      <c r="N22" s="796"/>
      <c r="O22" s="796"/>
      <c r="P22" s="796"/>
      <c r="Q22" s="797"/>
      <c r="R22" s="445"/>
      <c r="S22" s="792" t="s">
        <v>236</v>
      </c>
      <c r="T22" s="793"/>
      <c r="U22" s="793"/>
      <c r="V22" s="794"/>
      <c r="W22" s="529"/>
      <c r="X22" s="529"/>
      <c r="Y22" s="550" t="s">
        <v>512</v>
      </c>
      <c r="Z22" s="518" t="s">
        <v>513</v>
      </c>
      <c r="AA22" s="551" t="s">
        <v>491</v>
      </c>
      <c r="AB22" s="529"/>
      <c r="AC22" s="529"/>
      <c r="AD22" s="529"/>
      <c r="AE22" s="529"/>
      <c r="AF22" s="530"/>
    </row>
    <row r="23" spans="1:37" x14ac:dyDescent="0.15">
      <c r="A23" s="528"/>
      <c r="B23" s="487" t="s">
        <v>127</v>
      </c>
      <c r="C23" s="443" t="s">
        <v>7</v>
      </c>
      <c r="D23" s="443">
        <v>2</v>
      </c>
      <c r="E23" s="443" t="s">
        <v>33</v>
      </c>
      <c r="F23" s="443" t="s">
        <v>95</v>
      </c>
      <c r="G23" s="443">
        <v>2</v>
      </c>
      <c r="H23" s="443" t="s">
        <v>29</v>
      </c>
      <c r="I23" s="443" t="s">
        <v>50</v>
      </c>
      <c r="J23" s="446" t="s">
        <v>97</v>
      </c>
      <c r="K23" s="466">
        <v>1</v>
      </c>
      <c r="L23" s="529"/>
      <c r="M23" s="487" t="s">
        <v>83</v>
      </c>
      <c r="N23" s="443" t="s">
        <v>8</v>
      </c>
      <c r="O23" s="443" t="s">
        <v>12</v>
      </c>
      <c r="P23" s="446" t="s">
        <v>69</v>
      </c>
      <c r="Q23" s="466" t="s">
        <v>43</v>
      </c>
      <c r="R23" s="445"/>
      <c r="S23" s="487" t="s">
        <v>83</v>
      </c>
      <c r="T23" s="443" t="s">
        <v>12</v>
      </c>
      <c r="U23" s="443" t="s">
        <v>69</v>
      </c>
      <c r="V23" s="466" t="s">
        <v>43</v>
      </c>
      <c r="W23" s="529"/>
      <c r="X23" s="529"/>
      <c r="Y23" s="550" t="s">
        <v>514</v>
      </c>
      <c r="Z23" s="518" t="s">
        <v>515</v>
      </c>
      <c r="AA23" s="551" t="s">
        <v>491</v>
      </c>
      <c r="AB23" s="529"/>
      <c r="AC23" s="529"/>
      <c r="AD23" s="529"/>
      <c r="AE23" s="529"/>
      <c r="AF23" s="530"/>
    </row>
    <row r="24" spans="1:37" x14ac:dyDescent="0.15">
      <c r="A24" s="528"/>
      <c r="B24" s="487" t="s">
        <v>129</v>
      </c>
      <c r="C24" s="443" t="s">
        <v>7</v>
      </c>
      <c r="D24" s="443">
        <v>2</v>
      </c>
      <c r="E24" s="443" t="s">
        <v>33</v>
      </c>
      <c r="F24" s="443" t="s">
        <v>95</v>
      </c>
      <c r="G24" s="443">
        <v>2</v>
      </c>
      <c r="H24" s="443" t="s">
        <v>30</v>
      </c>
      <c r="I24" s="443" t="s">
        <v>53</v>
      </c>
      <c r="J24" s="446" t="s">
        <v>97</v>
      </c>
      <c r="K24" s="466">
        <v>1</v>
      </c>
      <c r="L24" s="529"/>
      <c r="M24" s="487" t="s">
        <v>84</v>
      </c>
      <c r="N24" s="443" t="s">
        <v>11</v>
      </c>
      <c r="O24" s="443" t="s">
        <v>16</v>
      </c>
      <c r="P24" s="446" t="s">
        <v>85</v>
      </c>
      <c r="Q24" s="466">
        <v>1</v>
      </c>
      <c r="R24" s="445"/>
      <c r="S24" s="487">
        <v>51</v>
      </c>
      <c r="T24" s="443" t="s">
        <v>237</v>
      </c>
      <c r="U24" s="443" t="s">
        <v>241</v>
      </c>
      <c r="V24" s="466">
        <v>1</v>
      </c>
      <c r="W24" s="529"/>
      <c r="X24" s="529"/>
      <c r="Y24" s="550" t="s">
        <v>516</v>
      </c>
      <c r="Z24" s="518" t="s">
        <v>517</v>
      </c>
      <c r="AA24" s="551" t="s">
        <v>491</v>
      </c>
      <c r="AB24" s="529"/>
      <c r="AC24" s="529"/>
      <c r="AD24" s="529"/>
      <c r="AE24" s="529"/>
      <c r="AF24" s="530"/>
    </row>
    <row r="25" spans="1:37" ht="14.25" thickBot="1" x14ac:dyDescent="0.2">
      <c r="A25" s="528"/>
      <c r="B25" s="487" t="s">
        <v>131</v>
      </c>
      <c r="C25" s="443" t="s">
        <v>7</v>
      </c>
      <c r="D25" s="443">
        <v>2</v>
      </c>
      <c r="E25" s="443" t="s">
        <v>33</v>
      </c>
      <c r="F25" s="443" t="s">
        <v>95</v>
      </c>
      <c r="G25" s="443">
        <v>2</v>
      </c>
      <c r="H25" s="443" t="s">
        <v>31</v>
      </c>
      <c r="I25" s="443" t="s">
        <v>52</v>
      </c>
      <c r="J25" s="446" t="s">
        <v>97</v>
      </c>
      <c r="K25" s="466">
        <v>1</v>
      </c>
      <c r="L25" s="529"/>
      <c r="M25" s="487" t="s">
        <v>86</v>
      </c>
      <c r="N25" s="443" t="s">
        <v>9</v>
      </c>
      <c r="O25" s="443" t="s">
        <v>13</v>
      </c>
      <c r="P25" s="446" t="s">
        <v>70</v>
      </c>
      <c r="Q25" s="466">
        <v>1</v>
      </c>
      <c r="R25" s="445"/>
      <c r="S25" s="487">
        <v>52</v>
      </c>
      <c r="T25" s="443" t="s">
        <v>238</v>
      </c>
      <c r="U25" s="443" t="s">
        <v>241</v>
      </c>
      <c r="V25" s="466">
        <v>1</v>
      </c>
      <c r="W25" s="529"/>
      <c r="X25" s="529"/>
      <c r="Y25" s="552" t="s">
        <v>518</v>
      </c>
      <c r="Z25" s="553" t="s">
        <v>519</v>
      </c>
      <c r="AA25" s="554" t="s">
        <v>491</v>
      </c>
      <c r="AB25" s="529"/>
      <c r="AC25" s="529"/>
      <c r="AD25" s="529"/>
      <c r="AE25" s="529"/>
      <c r="AF25" s="530"/>
    </row>
    <row r="26" spans="1:37" ht="14.25" thickBot="1" x14ac:dyDescent="0.2">
      <c r="A26" s="528"/>
      <c r="B26" s="487" t="s">
        <v>132</v>
      </c>
      <c r="C26" s="443" t="s">
        <v>20</v>
      </c>
      <c r="D26" s="443">
        <v>1</v>
      </c>
      <c r="E26" s="443" t="s">
        <v>32</v>
      </c>
      <c r="F26" s="443" t="s">
        <v>95</v>
      </c>
      <c r="G26" s="443">
        <v>2</v>
      </c>
      <c r="H26" s="443" t="s">
        <v>22</v>
      </c>
      <c r="I26" s="443" t="s">
        <v>38</v>
      </c>
      <c r="J26" s="446" t="s">
        <v>71</v>
      </c>
      <c r="K26" s="466">
        <v>1</v>
      </c>
      <c r="L26" s="529"/>
      <c r="M26" s="487" t="s">
        <v>87</v>
      </c>
      <c r="N26" s="443" t="s">
        <v>18</v>
      </c>
      <c r="O26" s="443" t="s">
        <v>88</v>
      </c>
      <c r="P26" s="446" t="s">
        <v>70</v>
      </c>
      <c r="Q26" s="466">
        <v>1</v>
      </c>
      <c r="R26" s="445"/>
      <c r="S26" s="487">
        <v>53</v>
      </c>
      <c r="T26" s="443" t="s">
        <v>239</v>
      </c>
      <c r="U26" s="443" t="s">
        <v>241</v>
      </c>
      <c r="V26" s="466">
        <v>1</v>
      </c>
      <c r="W26" s="529"/>
      <c r="X26" s="529"/>
      <c r="Y26" s="481"/>
      <c r="Z26" s="455"/>
      <c r="AA26" s="455"/>
      <c r="AB26" s="529"/>
      <c r="AC26" s="529"/>
      <c r="AD26" s="529"/>
      <c r="AE26" s="529"/>
      <c r="AF26" s="530"/>
    </row>
    <row r="27" spans="1:37" x14ac:dyDescent="0.15">
      <c r="A27" s="528"/>
      <c r="B27" s="487" t="s">
        <v>134</v>
      </c>
      <c r="C27" s="443" t="s">
        <v>20</v>
      </c>
      <c r="D27" s="443">
        <v>1</v>
      </c>
      <c r="E27" s="443" t="s">
        <v>32</v>
      </c>
      <c r="F27" s="443" t="s">
        <v>95</v>
      </c>
      <c r="G27" s="443">
        <v>2</v>
      </c>
      <c r="H27" s="443" t="s">
        <v>23</v>
      </c>
      <c r="I27" s="443" t="s">
        <v>35</v>
      </c>
      <c r="J27" s="446" t="s">
        <v>71</v>
      </c>
      <c r="K27" s="466">
        <v>1</v>
      </c>
      <c r="L27" s="529"/>
      <c r="M27" s="487" t="s">
        <v>89</v>
      </c>
      <c r="N27" s="443" t="s">
        <v>17</v>
      </c>
      <c r="O27" s="443" t="s">
        <v>15</v>
      </c>
      <c r="P27" s="446" t="s">
        <v>70</v>
      </c>
      <c r="Q27" s="466">
        <v>1</v>
      </c>
      <c r="R27" s="445"/>
      <c r="S27" s="487">
        <v>54</v>
      </c>
      <c r="T27" s="443" t="s">
        <v>240</v>
      </c>
      <c r="U27" s="443" t="s">
        <v>241</v>
      </c>
      <c r="V27" s="466">
        <v>1</v>
      </c>
      <c r="W27" s="529"/>
      <c r="X27" s="529"/>
      <c r="Y27" s="549" t="s">
        <v>520</v>
      </c>
      <c r="Z27" s="473" t="s">
        <v>521</v>
      </c>
      <c r="AA27" s="476" t="s">
        <v>491</v>
      </c>
      <c r="AB27" s="529"/>
      <c r="AC27" s="529"/>
      <c r="AD27" s="529"/>
      <c r="AE27" s="529"/>
      <c r="AF27" s="530"/>
    </row>
    <row r="28" spans="1:37" ht="14.25" thickBot="1" x14ac:dyDescent="0.2">
      <c r="A28" s="528"/>
      <c r="B28" s="487" t="s">
        <v>136</v>
      </c>
      <c r="C28" s="443" t="s">
        <v>20</v>
      </c>
      <c r="D28" s="443">
        <v>1</v>
      </c>
      <c r="E28" s="443" t="s">
        <v>32</v>
      </c>
      <c r="F28" s="443" t="s">
        <v>95</v>
      </c>
      <c r="G28" s="443">
        <v>2</v>
      </c>
      <c r="H28" s="443" t="s">
        <v>24</v>
      </c>
      <c r="I28" s="443" t="s">
        <v>34</v>
      </c>
      <c r="J28" s="446" t="s">
        <v>72</v>
      </c>
      <c r="K28" s="466">
        <v>1</v>
      </c>
      <c r="L28" s="529"/>
      <c r="M28" s="480" t="s">
        <v>90</v>
      </c>
      <c r="N28" s="469" t="s">
        <v>10</v>
      </c>
      <c r="O28" s="469" t="s">
        <v>14</v>
      </c>
      <c r="P28" s="548" t="s">
        <v>70</v>
      </c>
      <c r="Q28" s="470">
        <v>1</v>
      </c>
      <c r="R28" s="445"/>
      <c r="S28" s="487">
        <v>55</v>
      </c>
      <c r="T28" s="443" t="s">
        <v>242</v>
      </c>
      <c r="U28" s="443" t="s">
        <v>246</v>
      </c>
      <c r="V28" s="466">
        <v>1</v>
      </c>
      <c r="W28" s="529"/>
      <c r="X28" s="529"/>
      <c r="Y28" s="550" t="s">
        <v>522</v>
      </c>
      <c r="Z28" s="518" t="s">
        <v>523</v>
      </c>
      <c r="AA28" s="551" t="s">
        <v>491</v>
      </c>
      <c r="AB28" s="529"/>
      <c r="AC28" s="529"/>
      <c r="AD28" s="529"/>
      <c r="AE28" s="529"/>
      <c r="AF28" s="530"/>
    </row>
    <row r="29" spans="1:37" x14ac:dyDescent="0.15">
      <c r="A29" s="528"/>
      <c r="B29" s="487" t="s">
        <v>138</v>
      </c>
      <c r="C29" s="443" t="s">
        <v>98</v>
      </c>
      <c r="D29" s="443">
        <v>1</v>
      </c>
      <c r="E29" s="443" t="s">
        <v>102</v>
      </c>
      <c r="F29" s="443" t="s">
        <v>99</v>
      </c>
      <c r="G29" s="443">
        <v>2</v>
      </c>
      <c r="H29" s="443" t="s">
        <v>103</v>
      </c>
      <c r="I29" s="443" t="s">
        <v>37</v>
      </c>
      <c r="J29" s="446" t="s">
        <v>71</v>
      </c>
      <c r="K29" s="466">
        <v>1</v>
      </c>
      <c r="L29" s="529"/>
      <c r="M29" s="529"/>
      <c r="N29" s="529"/>
      <c r="O29" s="529"/>
      <c r="P29" s="529"/>
      <c r="Q29" s="445"/>
      <c r="R29" s="445"/>
      <c r="S29" s="487">
        <v>56</v>
      </c>
      <c r="T29" s="443" t="s">
        <v>243</v>
      </c>
      <c r="U29" s="443" t="s">
        <v>246</v>
      </c>
      <c r="V29" s="466">
        <v>1</v>
      </c>
      <c r="W29" s="529"/>
      <c r="X29" s="529"/>
      <c r="Y29" s="550" t="s">
        <v>524</v>
      </c>
      <c r="Z29" s="518" t="s">
        <v>525</v>
      </c>
      <c r="AA29" s="551" t="s">
        <v>491</v>
      </c>
      <c r="AB29" s="529"/>
      <c r="AC29" s="529"/>
      <c r="AD29" s="529"/>
      <c r="AE29" s="529"/>
      <c r="AF29" s="530"/>
    </row>
    <row r="30" spans="1:37" ht="14.25" thickBot="1" x14ac:dyDescent="0.2">
      <c r="A30" s="528"/>
      <c r="B30" s="487" t="s">
        <v>140</v>
      </c>
      <c r="C30" s="443" t="s">
        <v>98</v>
      </c>
      <c r="D30" s="443">
        <v>1</v>
      </c>
      <c r="E30" s="443" t="s">
        <v>102</v>
      </c>
      <c r="F30" s="443" t="s">
        <v>99</v>
      </c>
      <c r="G30" s="443">
        <v>2</v>
      </c>
      <c r="H30" s="443" t="s">
        <v>104</v>
      </c>
      <c r="I30" s="443" t="s">
        <v>36</v>
      </c>
      <c r="J30" s="446" t="s">
        <v>71</v>
      </c>
      <c r="K30" s="466">
        <v>1</v>
      </c>
      <c r="L30" s="529"/>
      <c r="M30" s="529"/>
      <c r="N30" s="529"/>
      <c r="O30" s="529"/>
      <c r="P30" s="529"/>
      <c r="Q30" s="445"/>
      <c r="R30" s="445"/>
      <c r="S30" s="480">
        <v>57</v>
      </c>
      <c r="T30" s="469" t="s">
        <v>244</v>
      </c>
      <c r="U30" s="469" t="s">
        <v>245</v>
      </c>
      <c r="V30" s="470">
        <v>1</v>
      </c>
      <c r="W30" s="529"/>
      <c r="X30" s="529"/>
      <c r="Y30" s="550" t="s">
        <v>526</v>
      </c>
      <c r="Z30" s="518" t="s">
        <v>527</v>
      </c>
      <c r="AA30" s="551" t="s">
        <v>491</v>
      </c>
      <c r="AB30" s="529"/>
      <c r="AC30" s="529"/>
      <c r="AD30" s="529"/>
      <c r="AE30" s="529"/>
      <c r="AF30" s="530"/>
    </row>
    <row r="31" spans="1:37" x14ac:dyDescent="0.15">
      <c r="A31" s="528"/>
      <c r="B31" s="487" t="s">
        <v>142</v>
      </c>
      <c r="C31" s="443" t="s">
        <v>98</v>
      </c>
      <c r="D31" s="443">
        <v>1</v>
      </c>
      <c r="E31" s="443" t="s">
        <v>102</v>
      </c>
      <c r="F31" s="443" t="s">
        <v>99</v>
      </c>
      <c r="G31" s="443">
        <v>2</v>
      </c>
      <c r="H31" s="443" t="s">
        <v>105</v>
      </c>
      <c r="I31" s="443" t="s">
        <v>42</v>
      </c>
      <c r="J31" s="446" t="s">
        <v>106</v>
      </c>
      <c r="K31" s="466">
        <v>1</v>
      </c>
      <c r="L31" s="529"/>
      <c r="M31" s="795" t="s">
        <v>161</v>
      </c>
      <c r="N31" s="796"/>
      <c r="O31" s="796"/>
      <c r="P31" s="796"/>
      <c r="Q31" s="797"/>
      <c r="R31" s="529"/>
      <c r="S31" s="529"/>
      <c r="T31" s="529"/>
      <c r="U31" s="529"/>
      <c r="V31" s="529"/>
      <c r="W31" s="529"/>
      <c r="X31" s="529"/>
      <c r="Y31" s="550" t="s">
        <v>528</v>
      </c>
      <c r="Z31" s="518" t="s">
        <v>529</v>
      </c>
      <c r="AA31" s="551" t="s">
        <v>491</v>
      </c>
      <c r="AB31" s="529"/>
      <c r="AC31" s="530"/>
      <c r="AD31" s="530"/>
      <c r="AE31" s="530"/>
      <c r="AF31" s="530"/>
      <c r="AI31"/>
      <c r="AJ31"/>
      <c r="AK31"/>
    </row>
    <row r="32" spans="1:37" ht="14.25" thickBot="1" x14ac:dyDescent="0.2">
      <c r="A32" s="528"/>
      <c r="B32" s="487" t="s">
        <v>144</v>
      </c>
      <c r="C32" s="443" t="s">
        <v>98</v>
      </c>
      <c r="D32" s="443">
        <v>1</v>
      </c>
      <c r="E32" s="443" t="s">
        <v>102</v>
      </c>
      <c r="F32" s="443" t="s">
        <v>99</v>
      </c>
      <c r="G32" s="443">
        <v>2</v>
      </c>
      <c r="H32" s="443" t="s">
        <v>107</v>
      </c>
      <c r="I32" s="443" t="s">
        <v>39</v>
      </c>
      <c r="J32" s="446" t="s">
        <v>106</v>
      </c>
      <c r="K32" s="466">
        <v>1</v>
      </c>
      <c r="L32" s="529"/>
      <c r="M32" s="531" t="s">
        <v>205</v>
      </c>
      <c r="N32" s="541" t="s">
        <v>44</v>
      </c>
      <c r="O32" s="542" t="s">
        <v>69</v>
      </c>
      <c r="P32" s="543" t="s">
        <v>43</v>
      </c>
      <c r="Q32" s="545" t="s">
        <v>81</v>
      </c>
      <c r="R32" s="529"/>
      <c r="S32" s="529"/>
      <c r="T32" s="529"/>
      <c r="U32" s="529"/>
      <c r="V32" s="529"/>
      <c r="W32" s="529"/>
      <c r="X32" s="529"/>
      <c r="Y32" s="550" t="s">
        <v>530</v>
      </c>
      <c r="Z32" s="518" t="s">
        <v>531</v>
      </c>
      <c r="AA32" s="551" t="s">
        <v>491</v>
      </c>
      <c r="AB32" s="529"/>
      <c r="AC32" s="530"/>
      <c r="AD32" s="530"/>
      <c r="AE32" s="530"/>
      <c r="AF32" s="530"/>
      <c r="AI32"/>
      <c r="AJ32"/>
      <c r="AK32"/>
    </row>
    <row r="33" spans="1:37" x14ac:dyDescent="0.15">
      <c r="A33" s="528"/>
      <c r="B33" s="487" t="s">
        <v>146</v>
      </c>
      <c r="C33" s="443" t="s">
        <v>98</v>
      </c>
      <c r="D33" s="443">
        <v>1</v>
      </c>
      <c r="E33" s="443" t="s">
        <v>102</v>
      </c>
      <c r="F33" s="443" t="s">
        <v>99</v>
      </c>
      <c r="G33" s="443">
        <v>2</v>
      </c>
      <c r="H33" s="443" t="s">
        <v>108</v>
      </c>
      <c r="I33" s="443" t="s">
        <v>109</v>
      </c>
      <c r="J33" s="446" t="s">
        <v>106</v>
      </c>
      <c r="K33" s="466">
        <v>1</v>
      </c>
      <c r="L33" s="529"/>
      <c r="M33" s="487" t="s">
        <v>162</v>
      </c>
      <c r="N33" s="443" t="s">
        <v>171</v>
      </c>
      <c r="O33" s="443" t="s">
        <v>168</v>
      </c>
      <c r="P33" s="443">
        <v>1</v>
      </c>
      <c r="Q33" s="556" t="s">
        <v>206</v>
      </c>
      <c r="R33" s="529"/>
      <c r="S33" s="792" t="s">
        <v>247</v>
      </c>
      <c r="T33" s="793"/>
      <c r="U33" s="793"/>
      <c r="V33" s="793"/>
      <c r="W33" s="794"/>
      <c r="X33" s="529"/>
      <c r="Y33" s="550" t="s">
        <v>532</v>
      </c>
      <c r="Z33" s="518" t="s">
        <v>533</v>
      </c>
      <c r="AA33" s="551" t="s">
        <v>491</v>
      </c>
      <c r="AB33" s="529"/>
      <c r="AC33" s="530"/>
      <c r="AD33" s="530"/>
      <c r="AE33" s="530"/>
      <c r="AF33" s="530"/>
      <c r="AI33"/>
      <c r="AJ33"/>
      <c r="AK33"/>
    </row>
    <row r="34" spans="1:37" x14ac:dyDescent="0.15">
      <c r="A34" s="528"/>
      <c r="B34" s="487" t="s">
        <v>148</v>
      </c>
      <c r="C34" s="443" t="s">
        <v>98</v>
      </c>
      <c r="D34" s="443">
        <v>1</v>
      </c>
      <c r="E34" s="443" t="s">
        <v>102</v>
      </c>
      <c r="F34" s="443" t="s">
        <v>99</v>
      </c>
      <c r="G34" s="443">
        <v>2</v>
      </c>
      <c r="H34" s="443" t="s">
        <v>110</v>
      </c>
      <c r="I34" s="443" t="s">
        <v>41</v>
      </c>
      <c r="J34" s="446" t="s">
        <v>106</v>
      </c>
      <c r="K34" s="466">
        <v>1</v>
      </c>
      <c r="L34" s="529"/>
      <c r="M34" s="487" t="s">
        <v>163</v>
      </c>
      <c r="N34" s="443" t="s">
        <v>170</v>
      </c>
      <c r="O34" s="443" t="s">
        <v>168</v>
      </c>
      <c r="P34" s="443">
        <v>1</v>
      </c>
      <c r="Q34" s="556" t="s">
        <v>207</v>
      </c>
      <c r="R34" s="557"/>
      <c r="S34" s="487" t="s">
        <v>83</v>
      </c>
      <c r="T34" s="443" t="s">
        <v>12</v>
      </c>
      <c r="U34" s="443" t="s">
        <v>69</v>
      </c>
      <c r="V34" s="443" t="s">
        <v>43</v>
      </c>
      <c r="W34" s="546"/>
      <c r="X34" s="529"/>
      <c r="Y34" s="550" t="s">
        <v>534</v>
      </c>
      <c r="Z34" s="518" t="s">
        <v>535</v>
      </c>
      <c r="AA34" s="551" t="s">
        <v>491</v>
      </c>
      <c r="AB34" s="529"/>
      <c r="AC34" s="530"/>
      <c r="AD34" s="530"/>
      <c r="AE34" s="530"/>
      <c r="AF34" s="530"/>
      <c r="AI34"/>
      <c r="AJ34"/>
      <c r="AK34"/>
    </row>
    <row r="35" spans="1:37" ht="14.25" thickBot="1" x14ac:dyDescent="0.2">
      <c r="A35" s="528"/>
      <c r="B35" s="487" t="s">
        <v>150</v>
      </c>
      <c r="C35" s="443" t="s">
        <v>98</v>
      </c>
      <c r="D35" s="443">
        <v>1</v>
      </c>
      <c r="E35" s="443" t="s">
        <v>102</v>
      </c>
      <c r="F35" s="443" t="s">
        <v>99</v>
      </c>
      <c r="G35" s="443">
        <v>2</v>
      </c>
      <c r="H35" s="443" t="s">
        <v>111</v>
      </c>
      <c r="I35" s="443" t="s">
        <v>40</v>
      </c>
      <c r="J35" s="446" t="s">
        <v>106</v>
      </c>
      <c r="K35" s="466">
        <v>1</v>
      </c>
      <c r="L35" s="529"/>
      <c r="M35" s="487" t="s">
        <v>164</v>
      </c>
      <c r="N35" s="443" t="s">
        <v>169</v>
      </c>
      <c r="O35" s="443" t="s">
        <v>168</v>
      </c>
      <c r="P35" s="443">
        <v>1</v>
      </c>
      <c r="Q35" s="556" t="s">
        <v>208</v>
      </c>
      <c r="R35" s="557"/>
      <c r="S35" s="487">
        <v>9</v>
      </c>
      <c r="T35" s="443" t="s">
        <v>251</v>
      </c>
      <c r="U35" s="443" t="s">
        <v>252</v>
      </c>
      <c r="V35" s="443">
        <v>1</v>
      </c>
      <c r="W35" s="466" t="s">
        <v>248</v>
      </c>
      <c r="X35" s="529"/>
      <c r="Y35" s="552" t="s">
        <v>536</v>
      </c>
      <c r="Z35" s="553" t="s">
        <v>537</v>
      </c>
      <c r="AA35" s="554" t="s">
        <v>491</v>
      </c>
      <c r="AB35" s="529"/>
      <c r="AC35" s="530"/>
      <c r="AD35" s="530"/>
      <c r="AE35" s="530"/>
      <c r="AF35" s="530"/>
      <c r="AI35"/>
      <c r="AJ35"/>
      <c r="AK35"/>
    </row>
    <row r="36" spans="1:37" x14ac:dyDescent="0.15">
      <c r="A36" s="528"/>
      <c r="B36" s="487" t="s">
        <v>133</v>
      </c>
      <c r="C36" s="443" t="s">
        <v>20</v>
      </c>
      <c r="D36" s="443">
        <v>2</v>
      </c>
      <c r="E36" s="443" t="s">
        <v>33</v>
      </c>
      <c r="F36" s="443" t="s">
        <v>95</v>
      </c>
      <c r="G36" s="443">
        <v>2</v>
      </c>
      <c r="H36" s="443" t="s">
        <v>22</v>
      </c>
      <c r="I36" s="443" t="s">
        <v>38</v>
      </c>
      <c r="J36" s="446" t="s">
        <v>71</v>
      </c>
      <c r="K36" s="466">
        <v>1</v>
      </c>
      <c r="L36" s="529"/>
      <c r="M36" s="487" t="s">
        <v>165</v>
      </c>
      <c r="N36" s="443" t="s">
        <v>167</v>
      </c>
      <c r="O36" s="443" t="s">
        <v>168</v>
      </c>
      <c r="P36" s="443">
        <v>1</v>
      </c>
      <c r="Q36" s="556" t="s">
        <v>209</v>
      </c>
      <c r="R36" s="557"/>
      <c r="S36" s="487">
        <v>10</v>
      </c>
      <c r="T36" s="443" t="s">
        <v>253</v>
      </c>
      <c r="U36" s="443" t="s">
        <v>254</v>
      </c>
      <c r="V36" s="443">
        <v>1</v>
      </c>
      <c r="W36" s="466" t="s">
        <v>249</v>
      </c>
      <c r="X36" s="529"/>
      <c r="Y36" s="529"/>
      <c r="Z36" s="529"/>
      <c r="AA36" s="529"/>
      <c r="AB36" s="529"/>
      <c r="AC36" s="530"/>
      <c r="AD36" s="530"/>
      <c r="AE36" s="530"/>
      <c r="AF36" s="530"/>
      <c r="AI36"/>
      <c r="AJ36"/>
      <c r="AK36"/>
    </row>
    <row r="37" spans="1:37" ht="14.25" thickBot="1" x14ac:dyDescent="0.2">
      <c r="A37" s="528"/>
      <c r="B37" s="487" t="s">
        <v>135</v>
      </c>
      <c r="C37" s="443" t="s">
        <v>20</v>
      </c>
      <c r="D37" s="443">
        <v>2</v>
      </c>
      <c r="E37" s="443" t="s">
        <v>33</v>
      </c>
      <c r="F37" s="443" t="s">
        <v>95</v>
      </c>
      <c r="G37" s="443">
        <v>2</v>
      </c>
      <c r="H37" s="443" t="s">
        <v>23</v>
      </c>
      <c r="I37" s="443" t="s">
        <v>35</v>
      </c>
      <c r="J37" s="446" t="s">
        <v>71</v>
      </c>
      <c r="K37" s="466">
        <v>1</v>
      </c>
      <c r="L37" s="529"/>
      <c r="M37" s="558" t="s">
        <v>166</v>
      </c>
      <c r="N37" s="463" t="s">
        <v>172</v>
      </c>
      <c r="O37" s="463" t="s">
        <v>168</v>
      </c>
      <c r="P37" s="463">
        <v>1</v>
      </c>
      <c r="Q37" s="559" t="s">
        <v>210</v>
      </c>
      <c r="R37" s="557"/>
      <c r="S37" s="480">
        <v>50</v>
      </c>
      <c r="T37" s="469" t="s">
        <v>238</v>
      </c>
      <c r="U37" s="469" t="s">
        <v>254</v>
      </c>
      <c r="V37" s="469">
        <v>1</v>
      </c>
      <c r="W37" s="470" t="s">
        <v>250</v>
      </c>
      <c r="X37" s="529"/>
      <c r="Y37" s="529"/>
      <c r="Z37" s="529"/>
      <c r="AA37" s="529"/>
      <c r="AB37" s="529"/>
      <c r="AC37" s="530"/>
      <c r="AD37" s="530"/>
      <c r="AE37" s="530"/>
      <c r="AF37" s="530"/>
      <c r="AI37"/>
      <c r="AJ37"/>
      <c r="AK37"/>
    </row>
    <row r="38" spans="1:37" x14ac:dyDescent="0.15">
      <c r="A38" s="528"/>
      <c r="B38" s="487" t="s">
        <v>137</v>
      </c>
      <c r="C38" s="443" t="s">
        <v>98</v>
      </c>
      <c r="D38" s="443">
        <v>2</v>
      </c>
      <c r="E38" s="443" t="s">
        <v>33</v>
      </c>
      <c r="F38" s="443" t="s">
        <v>99</v>
      </c>
      <c r="G38" s="443">
        <v>2</v>
      </c>
      <c r="H38" s="443" t="s">
        <v>100</v>
      </c>
      <c r="I38" s="443" t="s">
        <v>101</v>
      </c>
      <c r="J38" s="446" t="s">
        <v>71</v>
      </c>
      <c r="K38" s="466">
        <v>1</v>
      </c>
      <c r="L38" s="529"/>
      <c r="M38" s="487" t="s">
        <v>173</v>
      </c>
      <c r="N38" s="463" t="s">
        <v>191</v>
      </c>
      <c r="O38" s="463" t="s">
        <v>187</v>
      </c>
      <c r="P38" s="463">
        <v>1</v>
      </c>
      <c r="Q38" s="560" t="s">
        <v>211</v>
      </c>
      <c r="R38" s="557"/>
      <c r="S38" s="529"/>
      <c r="T38" s="529"/>
      <c r="U38" s="529"/>
      <c r="V38" s="529"/>
      <c r="W38" s="529"/>
      <c r="X38" s="529"/>
      <c r="Y38" s="529"/>
      <c r="Z38" s="529"/>
      <c r="AA38" s="529"/>
      <c r="AB38" s="529"/>
      <c r="AC38" s="530"/>
      <c r="AD38" s="530"/>
      <c r="AE38" s="530"/>
      <c r="AF38" s="530"/>
      <c r="AI38"/>
      <c r="AJ38"/>
      <c r="AK38"/>
    </row>
    <row r="39" spans="1:37" x14ac:dyDescent="0.15">
      <c r="A39" s="528"/>
      <c r="B39" s="487" t="s">
        <v>139</v>
      </c>
      <c r="C39" s="443" t="s">
        <v>98</v>
      </c>
      <c r="D39" s="443">
        <v>2</v>
      </c>
      <c r="E39" s="443" t="s">
        <v>33</v>
      </c>
      <c r="F39" s="443" t="s">
        <v>99</v>
      </c>
      <c r="G39" s="443">
        <v>2</v>
      </c>
      <c r="H39" s="443" t="s">
        <v>103</v>
      </c>
      <c r="I39" s="443" t="s">
        <v>37</v>
      </c>
      <c r="J39" s="446" t="s">
        <v>71</v>
      </c>
      <c r="K39" s="466">
        <v>1</v>
      </c>
      <c r="L39" s="529"/>
      <c r="M39" s="487" t="s">
        <v>174</v>
      </c>
      <c r="N39" s="463" t="s">
        <v>190</v>
      </c>
      <c r="O39" s="463" t="s">
        <v>187</v>
      </c>
      <c r="P39" s="463">
        <v>1</v>
      </c>
      <c r="Q39" s="560" t="s">
        <v>212</v>
      </c>
      <c r="R39" s="557"/>
      <c r="S39" s="529"/>
      <c r="T39" s="529"/>
      <c r="U39" s="529"/>
      <c r="V39" s="529"/>
      <c r="W39" s="529"/>
      <c r="X39" s="529"/>
      <c r="Y39" s="529"/>
      <c r="Z39" s="529"/>
      <c r="AA39" s="529"/>
      <c r="AB39" s="529"/>
      <c r="AC39" s="530"/>
      <c r="AD39" s="530"/>
      <c r="AE39" s="530"/>
      <c r="AF39" s="530"/>
      <c r="AI39"/>
      <c r="AJ39"/>
      <c r="AK39"/>
    </row>
    <row r="40" spans="1:37" x14ac:dyDescent="0.15">
      <c r="A40" s="528"/>
      <c r="B40" s="487" t="s">
        <v>141</v>
      </c>
      <c r="C40" s="443" t="s">
        <v>98</v>
      </c>
      <c r="D40" s="443">
        <v>2</v>
      </c>
      <c r="E40" s="443" t="s">
        <v>33</v>
      </c>
      <c r="F40" s="443" t="s">
        <v>99</v>
      </c>
      <c r="G40" s="443">
        <v>2</v>
      </c>
      <c r="H40" s="443" t="s">
        <v>104</v>
      </c>
      <c r="I40" s="443" t="s">
        <v>36</v>
      </c>
      <c r="J40" s="446" t="s">
        <v>71</v>
      </c>
      <c r="K40" s="466">
        <v>1</v>
      </c>
      <c r="L40" s="529"/>
      <c r="M40" s="487" t="s">
        <v>175</v>
      </c>
      <c r="N40" s="463" t="s">
        <v>189</v>
      </c>
      <c r="O40" s="463" t="s">
        <v>187</v>
      </c>
      <c r="P40" s="463">
        <v>1</v>
      </c>
      <c r="Q40" s="560" t="s">
        <v>213</v>
      </c>
      <c r="R40" s="557"/>
      <c r="S40" s="529"/>
      <c r="T40" s="529"/>
      <c r="U40" s="529"/>
      <c r="V40" s="529"/>
      <c r="W40" s="529"/>
      <c r="X40" s="529"/>
      <c r="Y40" s="529"/>
      <c r="Z40" s="529"/>
      <c r="AA40" s="529"/>
      <c r="AB40" s="529"/>
      <c r="AC40" s="530"/>
      <c r="AD40" s="530"/>
      <c r="AE40" s="530"/>
      <c r="AF40" s="530"/>
      <c r="AI40"/>
      <c r="AJ40"/>
      <c r="AK40"/>
    </row>
    <row r="41" spans="1:37" x14ac:dyDescent="0.15">
      <c r="A41" s="528"/>
      <c r="B41" s="487" t="s">
        <v>143</v>
      </c>
      <c r="C41" s="443" t="s">
        <v>98</v>
      </c>
      <c r="D41" s="443">
        <v>2</v>
      </c>
      <c r="E41" s="443" t="s">
        <v>33</v>
      </c>
      <c r="F41" s="443" t="s">
        <v>99</v>
      </c>
      <c r="G41" s="443">
        <v>2</v>
      </c>
      <c r="H41" s="443" t="s">
        <v>105</v>
      </c>
      <c r="I41" s="443" t="s">
        <v>42</v>
      </c>
      <c r="J41" s="446" t="s">
        <v>106</v>
      </c>
      <c r="K41" s="466">
        <v>1</v>
      </c>
      <c r="L41" s="529"/>
      <c r="M41" s="487" t="s">
        <v>176</v>
      </c>
      <c r="N41" s="463" t="s">
        <v>192</v>
      </c>
      <c r="O41" s="463" t="s">
        <v>187</v>
      </c>
      <c r="P41" s="463">
        <v>1</v>
      </c>
      <c r="Q41" s="560" t="s">
        <v>214</v>
      </c>
      <c r="R41" s="557"/>
      <c r="S41" s="529"/>
      <c r="T41" s="529"/>
      <c r="U41" s="529"/>
      <c r="V41" s="529"/>
      <c r="W41" s="529"/>
      <c r="X41" s="529"/>
      <c r="Y41" s="529"/>
      <c r="Z41" s="529"/>
      <c r="AA41" s="529"/>
      <c r="AB41" s="529"/>
      <c r="AC41" s="530"/>
      <c r="AD41" s="530"/>
      <c r="AE41" s="530"/>
      <c r="AF41" s="530"/>
      <c r="AI41"/>
      <c r="AJ41"/>
      <c r="AK41"/>
    </row>
    <row r="42" spans="1:37" x14ac:dyDescent="0.15">
      <c r="A42" s="528"/>
      <c r="B42" s="487" t="s">
        <v>145</v>
      </c>
      <c r="C42" s="443" t="s">
        <v>98</v>
      </c>
      <c r="D42" s="443">
        <v>2</v>
      </c>
      <c r="E42" s="443" t="s">
        <v>33</v>
      </c>
      <c r="F42" s="443" t="s">
        <v>99</v>
      </c>
      <c r="G42" s="443">
        <v>2</v>
      </c>
      <c r="H42" s="443" t="s">
        <v>107</v>
      </c>
      <c r="I42" s="443" t="s">
        <v>39</v>
      </c>
      <c r="J42" s="446" t="s">
        <v>106</v>
      </c>
      <c r="K42" s="466">
        <v>1</v>
      </c>
      <c r="L42" s="529"/>
      <c r="M42" s="487" t="s">
        <v>177</v>
      </c>
      <c r="N42" s="463" t="s">
        <v>195</v>
      </c>
      <c r="O42" s="463" t="s">
        <v>194</v>
      </c>
      <c r="P42" s="463">
        <v>1</v>
      </c>
      <c r="Q42" s="560" t="s">
        <v>215</v>
      </c>
      <c r="R42" s="557"/>
      <c r="S42" s="529"/>
      <c r="T42" s="529"/>
      <c r="U42" s="529"/>
      <c r="V42" s="529"/>
      <c r="W42" s="529"/>
      <c r="X42" s="529"/>
      <c r="Y42" s="529"/>
      <c r="Z42" s="529"/>
      <c r="AA42" s="529"/>
      <c r="AB42" s="529"/>
      <c r="AC42" s="530"/>
      <c r="AD42" s="530"/>
      <c r="AE42" s="530"/>
      <c r="AF42" s="530"/>
      <c r="AI42"/>
      <c r="AJ42"/>
      <c r="AK42"/>
    </row>
    <row r="43" spans="1:37" x14ac:dyDescent="0.15">
      <c r="A43" s="528"/>
      <c r="B43" s="487" t="s">
        <v>147</v>
      </c>
      <c r="C43" s="443" t="s">
        <v>98</v>
      </c>
      <c r="D43" s="443">
        <v>2</v>
      </c>
      <c r="E43" s="443" t="s">
        <v>33</v>
      </c>
      <c r="F43" s="443" t="s">
        <v>99</v>
      </c>
      <c r="G43" s="443">
        <v>2</v>
      </c>
      <c r="H43" s="443" t="s">
        <v>108</v>
      </c>
      <c r="I43" s="443" t="s">
        <v>109</v>
      </c>
      <c r="J43" s="446" t="s">
        <v>106</v>
      </c>
      <c r="K43" s="466">
        <v>1</v>
      </c>
      <c r="L43" s="529"/>
      <c r="M43" s="487" t="s">
        <v>178</v>
      </c>
      <c r="N43" s="463" t="s">
        <v>197</v>
      </c>
      <c r="O43" s="463" t="s">
        <v>187</v>
      </c>
      <c r="P43" s="463">
        <v>1</v>
      </c>
      <c r="Q43" s="560" t="s">
        <v>216</v>
      </c>
      <c r="R43" s="557"/>
      <c r="S43" s="529"/>
      <c r="T43" s="529"/>
      <c r="U43" s="529"/>
      <c r="V43" s="529"/>
      <c r="W43" s="529"/>
      <c r="X43" s="529"/>
      <c r="Y43" s="529"/>
      <c r="Z43" s="529"/>
      <c r="AA43" s="529"/>
      <c r="AB43" s="529"/>
      <c r="AC43" s="530"/>
      <c r="AD43" s="530"/>
      <c r="AE43" s="530"/>
      <c r="AF43" s="530"/>
      <c r="AI43"/>
      <c r="AJ43"/>
      <c r="AK43"/>
    </row>
    <row r="44" spans="1:37" x14ac:dyDescent="0.15">
      <c r="A44" s="528"/>
      <c r="B44" s="487" t="s">
        <v>149</v>
      </c>
      <c r="C44" s="443" t="s">
        <v>98</v>
      </c>
      <c r="D44" s="443">
        <v>2</v>
      </c>
      <c r="E44" s="443" t="s">
        <v>33</v>
      </c>
      <c r="F44" s="443" t="s">
        <v>99</v>
      </c>
      <c r="G44" s="443">
        <v>2</v>
      </c>
      <c r="H44" s="443" t="s">
        <v>110</v>
      </c>
      <c r="I44" s="443" t="s">
        <v>41</v>
      </c>
      <c r="J44" s="446" t="s">
        <v>106</v>
      </c>
      <c r="K44" s="466">
        <v>1</v>
      </c>
      <c r="L44" s="529"/>
      <c r="M44" s="487" t="s">
        <v>179</v>
      </c>
      <c r="N44" s="463" t="s">
        <v>196</v>
      </c>
      <c r="O44" s="463" t="s">
        <v>187</v>
      </c>
      <c r="P44" s="463">
        <v>1</v>
      </c>
      <c r="Q44" s="560" t="s">
        <v>217</v>
      </c>
      <c r="R44" s="557"/>
      <c r="S44" s="529"/>
      <c r="T44" s="529"/>
      <c r="U44" s="529"/>
      <c r="V44" s="529"/>
      <c r="W44" s="529"/>
      <c r="X44" s="529"/>
      <c r="Y44" s="529"/>
      <c r="Z44" s="529"/>
      <c r="AA44" s="529"/>
      <c r="AB44" s="529"/>
      <c r="AC44" s="530"/>
      <c r="AD44" s="530"/>
      <c r="AE44" s="530"/>
      <c r="AF44" s="530"/>
      <c r="AI44"/>
      <c r="AJ44"/>
      <c r="AK44"/>
    </row>
    <row r="45" spans="1:37" ht="14.25" thickBot="1" x14ac:dyDescent="0.2">
      <c r="A45" s="528"/>
      <c r="B45" s="480" t="s">
        <v>151</v>
      </c>
      <c r="C45" s="469" t="s">
        <v>98</v>
      </c>
      <c r="D45" s="469">
        <v>2</v>
      </c>
      <c r="E45" s="469" t="s">
        <v>33</v>
      </c>
      <c r="F45" s="469" t="s">
        <v>99</v>
      </c>
      <c r="G45" s="469">
        <v>2</v>
      </c>
      <c r="H45" s="469" t="s">
        <v>111</v>
      </c>
      <c r="I45" s="469" t="s">
        <v>40</v>
      </c>
      <c r="J45" s="548" t="s">
        <v>106</v>
      </c>
      <c r="K45" s="470">
        <v>1</v>
      </c>
      <c r="L45" s="529"/>
      <c r="M45" s="487" t="s">
        <v>180</v>
      </c>
      <c r="N45" s="463" t="s">
        <v>193</v>
      </c>
      <c r="O45" s="463" t="s">
        <v>187</v>
      </c>
      <c r="P45" s="463">
        <v>1</v>
      </c>
      <c r="Q45" s="560" t="s">
        <v>218</v>
      </c>
      <c r="R45" s="557"/>
      <c r="S45" s="529"/>
      <c r="T45" s="529"/>
      <c r="U45" s="529"/>
      <c r="V45" s="529"/>
      <c r="W45" s="529"/>
      <c r="X45" s="529"/>
      <c r="Y45" s="529"/>
      <c r="Z45" s="529"/>
      <c r="AA45" s="529"/>
      <c r="AB45" s="529"/>
      <c r="AC45" s="530"/>
      <c r="AD45" s="530"/>
      <c r="AE45" s="530"/>
      <c r="AF45" s="530"/>
      <c r="AI45"/>
      <c r="AJ45"/>
      <c r="AK45"/>
    </row>
    <row r="46" spans="1:37" x14ac:dyDescent="0.15">
      <c r="A46" s="528"/>
      <c r="B46" s="445"/>
      <c r="C46" s="445"/>
      <c r="D46" s="445"/>
      <c r="E46" s="445"/>
      <c r="F46" s="529"/>
      <c r="G46" s="529"/>
      <c r="H46" s="445"/>
      <c r="I46" s="529"/>
      <c r="J46" s="529"/>
      <c r="K46" s="529"/>
      <c r="L46" s="529"/>
      <c r="M46" s="487" t="s">
        <v>181</v>
      </c>
      <c r="N46" s="463" t="s">
        <v>198</v>
      </c>
      <c r="O46" s="463" t="s">
        <v>187</v>
      </c>
      <c r="P46" s="463">
        <v>1</v>
      </c>
      <c r="Q46" s="560" t="s">
        <v>219</v>
      </c>
      <c r="R46" s="557"/>
      <c r="S46" s="529"/>
      <c r="T46" s="529"/>
      <c r="U46" s="529"/>
      <c r="V46" s="529"/>
      <c r="W46" s="529"/>
      <c r="X46" s="529"/>
      <c r="Y46" s="529"/>
      <c r="Z46" s="529"/>
      <c r="AA46" s="529"/>
      <c r="AB46" s="529"/>
      <c r="AC46" s="530"/>
      <c r="AD46" s="530"/>
      <c r="AE46" s="530"/>
      <c r="AF46" s="530"/>
      <c r="AI46"/>
      <c r="AJ46"/>
      <c r="AK46"/>
    </row>
    <row r="47" spans="1:37" x14ac:dyDescent="0.15">
      <c r="A47" s="528"/>
      <c r="B47" s="445"/>
      <c r="C47" s="445"/>
      <c r="D47" s="445"/>
      <c r="E47" s="445"/>
      <c r="F47" s="529"/>
      <c r="G47" s="529"/>
      <c r="H47" s="445"/>
      <c r="I47" s="529"/>
      <c r="J47" s="529"/>
      <c r="K47" s="529"/>
      <c r="L47" s="529"/>
      <c r="M47" s="487" t="s">
        <v>182</v>
      </c>
      <c r="N47" s="463" t="s">
        <v>203</v>
      </c>
      <c r="O47" s="463" t="s">
        <v>187</v>
      </c>
      <c r="P47" s="463">
        <v>1</v>
      </c>
      <c r="Q47" s="560" t="s">
        <v>220</v>
      </c>
      <c r="R47" s="557"/>
      <c r="S47" s="529"/>
      <c r="T47" s="529"/>
      <c r="U47" s="529"/>
      <c r="V47" s="529"/>
      <c r="W47" s="529"/>
      <c r="X47" s="529"/>
      <c r="Y47" s="529"/>
      <c r="Z47" s="529"/>
      <c r="AA47" s="529"/>
      <c r="AB47" s="529"/>
      <c r="AC47" s="530"/>
      <c r="AD47" s="530"/>
      <c r="AE47" s="530"/>
      <c r="AF47" s="530"/>
      <c r="AI47"/>
      <c r="AJ47"/>
      <c r="AK47"/>
    </row>
    <row r="48" spans="1:37" x14ac:dyDescent="0.15">
      <c r="A48" s="528"/>
      <c r="B48" s="445"/>
      <c r="C48" s="445"/>
      <c r="D48" s="445"/>
      <c r="E48" s="445"/>
      <c r="F48" s="529"/>
      <c r="G48" s="529"/>
      <c r="H48" s="445"/>
      <c r="I48" s="529"/>
      <c r="J48" s="529"/>
      <c r="K48" s="529"/>
      <c r="L48" s="529"/>
      <c r="M48" s="487" t="s">
        <v>188</v>
      </c>
      <c r="N48" s="463" t="s">
        <v>201</v>
      </c>
      <c r="O48" s="463" t="s">
        <v>187</v>
      </c>
      <c r="P48" s="463">
        <v>1</v>
      </c>
      <c r="Q48" s="560" t="s">
        <v>221</v>
      </c>
      <c r="R48" s="557"/>
      <c r="S48" s="529"/>
      <c r="T48" s="529"/>
      <c r="U48" s="529"/>
      <c r="V48" s="529"/>
      <c r="W48" s="529"/>
      <c r="X48" s="529"/>
      <c r="Y48" s="529"/>
      <c r="Z48" s="529"/>
      <c r="AA48" s="529"/>
      <c r="AB48" s="529"/>
      <c r="AC48" s="530"/>
      <c r="AD48" s="530"/>
      <c r="AE48" s="530"/>
      <c r="AF48" s="530"/>
      <c r="AI48"/>
      <c r="AJ48"/>
      <c r="AK48"/>
    </row>
    <row r="49" spans="1:37" x14ac:dyDescent="0.15">
      <c r="A49" s="528"/>
      <c r="B49" s="445"/>
      <c r="C49" s="445"/>
      <c r="D49" s="445"/>
      <c r="E49" s="445"/>
      <c r="F49" s="529"/>
      <c r="G49" s="529"/>
      <c r="H49" s="445"/>
      <c r="I49" s="529"/>
      <c r="J49" s="529"/>
      <c r="K49" s="529"/>
      <c r="L49" s="529"/>
      <c r="M49" s="487" t="s">
        <v>183</v>
      </c>
      <c r="N49" s="463" t="s">
        <v>200</v>
      </c>
      <c r="O49" s="463" t="s">
        <v>187</v>
      </c>
      <c r="P49" s="463">
        <v>1</v>
      </c>
      <c r="Q49" s="560" t="s">
        <v>222</v>
      </c>
      <c r="R49" s="557"/>
      <c r="S49" s="529"/>
      <c r="T49" s="529"/>
      <c r="U49" s="529"/>
      <c r="V49" s="529"/>
      <c r="W49" s="529"/>
      <c r="X49" s="529"/>
      <c r="Y49" s="529"/>
      <c r="Z49" s="529"/>
      <c r="AA49" s="529"/>
      <c r="AB49" s="529"/>
      <c r="AC49" s="530"/>
      <c r="AD49" s="530"/>
      <c r="AE49" s="530"/>
      <c r="AF49" s="530"/>
      <c r="AI49"/>
      <c r="AJ49"/>
      <c r="AK49"/>
    </row>
    <row r="50" spans="1:37" x14ac:dyDescent="0.15">
      <c r="A50" s="528"/>
      <c r="B50" s="445"/>
      <c r="C50" s="445"/>
      <c r="D50" s="445"/>
      <c r="E50" s="445"/>
      <c r="F50" s="529"/>
      <c r="G50" s="529"/>
      <c r="H50" s="445"/>
      <c r="I50" s="529"/>
      <c r="J50" s="529"/>
      <c r="K50" s="529"/>
      <c r="L50" s="529"/>
      <c r="M50" s="487" t="s">
        <v>184</v>
      </c>
      <c r="N50" s="463" t="s">
        <v>199</v>
      </c>
      <c r="O50" s="463" t="s">
        <v>187</v>
      </c>
      <c r="P50" s="463">
        <v>1</v>
      </c>
      <c r="Q50" s="560" t="s">
        <v>223</v>
      </c>
      <c r="R50" s="557"/>
      <c r="S50" s="535"/>
      <c r="T50" s="529"/>
      <c r="U50" s="529"/>
      <c r="V50" s="529"/>
      <c r="W50" s="529"/>
      <c r="X50" s="529"/>
      <c r="Y50" s="529"/>
      <c r="Z50" s="529"/>
      <c r="AA50" s="529"/>
      <c r="AB50" s="529"/>
      <c r="AC50" s="530"/>
      <c r="AD50" s="530"/>
      <c r="AE50" s="530"/>
      <c r="AF50" s="530"/>
      <c r="AI50"/>
      <c r="AJ50"/>
      <c r="AK50"/>
    </row>
    <row r="51" spans="1:37" x14ac:dyDescent="0.15">
      <c r="A51" s="528"/>
      <c r="B51" s="445"/>
      <c r="C51" s="445"/>
      <c r="D51" s="445"/>
      <c r="E51" s="445"/>
      <c r="F51" s="529"/>
      <c r="G51" s="529"/>
      <c r="H51" s="445"/>
      <c r="I51" s="529"/>
      <c r="J51" s="529"/>
      <c r="K51" s="529"/>
      <c r="L51" s="529"/>
      <c r="M51" s="487" t="s">
        <v>185</v>
      </c>
      <c r="N51" s="463" t="s">
        <v>202</v>
      </c>
      <c r="O51" s="463" t="s">
        <v>187</v>
      </c>
      <c r="P51" s="463">
        <v>1</v>
      </c>
      <c r="Q51" s="560" t="s">
        <v>224</v>
      </c>
      <c r="R51" s="557"/>
      <c r="S51" s="535"/>
      <c r="T51" s="529"/>
      <c r="U51" s="529"/>
      <c r="V51" s="529"/>
      <c r="W51" s="529"/>
      <c r="X51" s="529"/>
      <c r="Y51" s="529"/>
      <c r="Z51" s="529"/>
      <c r="AA51" s="529"/>
      <c r="AB51" s="529"/>
      <c r="AC51" s="530"/>
      <c r="AD51" s="530"/>
      <c r="AE51" s="530"/>
      <c r="AF51" s="530"/>
      <c r="AI51"/>
      <c r="AJ51"/>
      <c r="AK51"/>
    </row>
    <row r="52" spans="1:37" ht="14.25" thickBot="1" x14ac:dyDescent="0.2">
      <c r="A52" s="528"/>
      <c r="B52" s="445"/>
      <c r="C52" s="445"/>
      <c r="D52" s="445"/>
      <c r="E52" s="445"/>
      <c r="F52" s="529"/>
      <c r="G52" s="529"/>
      <c r="H52" s="445"/>
      <c r="I52" s="529"/>
      <c r="J52" s="529"/>
      <c r="K52" s="529"/>
      <c r="L52" s="529"/>
      <c r="M52" s="480" t="s">
        <v>186</v>
      </c>
      <c r="N52" s="469" t="s">
        <v>204</v>
      </c>
      <c r="O52" s="469" t="s">
        <v>187</v>
      </c>
      <c r="P52" s="469">
        <v>1</v>
      </c>
      <c r="Q52" s="561" t="s">
        <v>225</v>
      </c>
      <c r="R52" s="557"/>
      <c r="S52" s="535"/>
      <c r="T52" s="529"/>
      <c r="U52" s="529"/>
      <c r="V52" s="529"/>
      <c r="W52" s="529"/>
      <c r="X52" s="529"/>
      <c r="Y52" s="529"/>
      <c r="Z52" s="529"/>
      <c r="AA52" s="529"/>
      <c r="AB52" s="529"/>
      <c r="AC52" s="530"/>
      <c r="AD52" s="530"/>
      <c r="AE52" s="530"/>
      <c r="AF52" s="530"/>
      <c r="AI52"/>
      <c r="AJ52"/>
      <c r="AK52"/>
    </row>
    <row r="53" spans="1:37" ht="14.25" thickBot="1" x14ac:dyDescent="0.2">
      <c r="A53" s="528"/>
      <c r="B53" s="445"/>
      <c r="C53" s="445"/>
      <c r="D53" s="445"/>
      <c r="E53" s="445"/>
      <c r="F53" s="529"/>
      <c r="G53" s="529"/>
      <c r="H53" s="445"/>
      <c r="I53" s="529"/>
      <c r="J53" s="529"/>
      <c r="K53" s="529"/>
      <c r="L53" s="529"/>
      <c r="M53" s="529"/>
      <c r="N53" s="529"/>
      <c r="O53" s="529"/>
      <c r="P53" s="529"/>
      <c r="Q53" s="445"/>
      <c r="R53" s="557"/>
      <c r="S53" s="535"/>
      <c r="T53" s="529"/>
      <c r="U53" s="529"/>
      <c r="V53" s="529"/>
      <c r="W53" s="529"/>
      <c r="X53" s="529"/>
      <c r="Y53" s="529"/>
      <c r="Z53" s="529"/>
      <c r="AA53" s="529"/>
      <c r="AB53" s="529"/>
      <c r="AC53" s="530"/>
      <c r="AD53" s="530"/>
      <c r="AE53" s="530"/>
      <c r="AF53" s="530"/>
      <c r="AI53"/>
      <c r="AJ53"/>
      <c r="AK53"/>
    </row>
    <row r="54" spans="1:37" s="15" customFormat="1" x14ac:dyDescent="0.15">
      <c r="A54" s="562"/>
      <c r="B54" s="563"/>
      <c r="C54" s="477"/>
      <c r="D54" s="477"/>
      <c r="E54" s="477"/>
      <c r="F54" s="477"/>
      <c r="G54" s="477"/>
      <c r="H54" s="477"/>
      <c r="I54" s="477"/>
      <c r="J54" s="477"/>
      <c r="K54" s="477"/>
      <c r="L54" s="474"/>
      <c r="M54" s="564" t="s">
        <v>538</v>
      </c>
      <c r="N54" s="564" t="s">
        <v>539</v>
      </c>
      <c r="O54" s="472"/>
      <c r="P54" s="477"/>
      <c r="Q54" s="477"/>
      <c r="R54" s="477"/>
      <c r="S54" s="478"/>
      <c r="T54" s="493"/>
      <c r="U54" s="445"/>
      <c r="V54" s="445"/>
      <c r="W54" s="445"/>
      <c r="X54" s="445"/>
      <c r="Y54" s="445"/>
      <c r="Z54" s="445"/>
      <c r="AA54" s="445"/>
      <c r="AB54" s="445"/>
      <c r="AC54" s="445"/>
      <c r="AD54" s="445"/>
      <c r="AE54" s="445"/>
      <c r="AF54" s="445"/>
      <c r="AG54" s="19"/>
    </row>
    <row r="55" spans="1:37" s="15" customFormat="1" x14ac:dyDescent="0.15">
      <c r="A55" s="562"/>
      <c r="B55" s="465">
        <v>2</v>
      </c>
      <c r="C55" s="520" t="s">
        <v>540</v>
      </c>
      <c r="D55" s="451" t="s">
        <v>541</v>
      </c>
      <c r="E55" s="520" t="s">
        <v>542</v>
      </c>
      <c r="F55" s="451" t="s">
        <v>543</v>
      </c>
      <c r="G55" s="520" t="s">
        <v>542</v>
      </c>
      <c r="H55" s="451" t="s">
        <v>544</v>
      </c>
      <c r="I55" s="520" t="s">
        <v>545</v>
      </c>
      <c r="J55" s="451" t="s">
        <v>546</v>
      </c>
      <c r="K55" s="520" t="s">
        <v>547</v>
      </c>
      <c r="L55" s="451" t="s">
        <v>548</v>
      </c>
      <c r="M55" s="520" t="s">
        <v>549</v>
      </c>
      <c r="N55" s="451" t="s">
        <v>550</v>
      </c>
      <c r="O55" s="520" t="s">
        <v>551</v>
      </c>
      <c r="P55" s="451" t="s">
        <v>552</v>
      </c>
      <c r="Q55" s="520" t="s">
        <v>553</v>
      </c>
      <c r="R55" s="451" t="s">
        <v>554</v>
      </c>
      <c r="S55" s="565" t="s">
        <v>555</v>
      </c>
      <c r="T55" s="493"/>
      <c r="U55" s="445"/>
      <c r="V55" s="445"/>
      <c r="W55" s="445"/>
      <c r="X55" s="445"/>
      <c r="Y55" s="445"/>
      <c r="Z55" s="445"/>
      <c r="AA55" s="445"/>
      <c r="AB55" s="445"/>
      <c r="AC55" s="445"/>
      <c r="AD55" s="445"/>
      <c r="AE55" s="445"/>
      <c r="AF55" s="445"/>
      <c r="AG55" s="19"/>
    </row>
    <row r="56" spans="1:37" s="15" customFormat="1" ht="14.25" thickBot="1" x14ac:dyDescent="0.2">
      <c r="A56" s="562"/>
      <c r="B56" s="467">
        <v>3</v>
      </c>
      <c r="C56" s="566" t="s">
        <v>556</v>
      </c>
      <c r="D56" s="491" t="s">
        <v>541</v>
      </c>
      <c r="E56" s="566" t="s">
        <v>542</v>
      </c>
      <c r="F56" s="491" t="s">
        <v>543</v>
      </c>
      <c r="G56" s="566" t="s">
        <v>542</v>
      </c>
      <c r="H56" s="491" t="s">
        <v>557</v>
      </c>
      <c r="I56" s="566" t="s">
        <v>545</v>
      </c>
      <c r="J56" s="491" t="s">
        <v>546</v>
      </c>
      <c r="K56" s="566" t="s">
        <v>547</v>
      </c>
      <c r="L56" s="567" t="s">
        <v>548</v>
      </c>
      <c r="M56" s="568" t="s">
        <v>549</v>
      </c>
      <c r="N56" s="491" t="s">
        <v>550</v>
      </c>
      <c r="O56" s="566" t="s">
        <v>551</v>
      </c>
      <c r="P56" s="491" t="s">
        <v>552</v>
      </c>
      <c r="Q56" s="566" t="s">
        <v>553</v>
      </c>
      <c r="R56" s="491" t="s">
        <v>554</v>
      </c>
      <c r="S56" s="569" t="s">
        <v>555</v>
      </c>
      <c r="T56" s="493"/>
      <c r="U56" s="445"/>
      <c r="V56" s="445"/>
      <c r="W56" s="445"/>
      <c r="X56" s="445"/>
      <c r="Y56" s="445"/>
      <c r="Z56" s="445"/>
      <c r="AA56" s="445"/>
      <c r="AB56" s="445"/>
      <c r="AC56" s="445"/>
      <c r="AD56" s="445"/>
      <c r="AE56" s="445"/>
      <c r="AF56" s="445"/>
      <c r="AG56" s="19"/>
    </row>
    <row r="57" spans="1:37" ht="14.25" customHeight="1" x14ac:dyDescent="0.15">
      <c r="A57" s="528"/>
      <c r="B57" s="445"/>
      <c r="C57" s="445"/>
      <c r="D57" s="445"/>
      <c r="E57" s="445"/>
      <c r="F57" s="529"/>
      <c r="G57" s="529"/>
      <c r="H57" s="445"/>
      <c r="I57" s="529"/>
      <c r="J57" s="529"/>
      <c r="K57" s="529"/>
      <c r="L57" s="529"/>
      <c r="M57" s="529"/>
      <c r="N57" s="529"/>
      <c r="O57" s="529"/>
      <c r="P57" s="529"/>
      <c r="Q57" s="445"/>
      <c r="R57" s="493"/>
      <c r="S57" s="535"/>
      <c r="T57" s="529"/>
      <c r="U57" s="529"/>
      <c r="V57" s="529"/>
      <c r="W57" s="529"/>
      <c r="X57" s="529"/>
      <c r="Y57" s="529"/>
      <c r="Z57" s="529"/>
      <c r="AA57" s="529"/>
      <c r="AB57" s="529"/>
      <c r="AC57" s="529"/>
      <c r="AD57" s="529"/>
      <c r="AE57" s="529"/>
      <c r="AF57" s="530"/>
    </row>
    <row r="58" spans="1:37" ht="14.25" customHeight="1" x14ac:dyDescent="0.15">
      <c r="R58" s="21"/>
      <c r="S58" s="20"/>
    </row>
  </sheetData>
  <sheetProtection algorithmName="SHA-512" hashValue="/G2z+RD2OVGExHSwnt5iT4qJ3d+lPZEn6laCXRor6BNCRgR+gzIp/wBfSLbLKWUl6z41bFIjzpse2zLDYV3TWA==" saltValue="QImYqoAEZzL5vM/eAt5KfA==" spinCount="100000" sheet="1" objects="1" scenarios="1" selectLockedCells="1" selectUnlockedCells="1"/>
  <mergeCells count="7">
    <mergeCell ref="S33:W33"/>
    <mergeCell ref="M31:Q31"/>
    <mergeCell ref="B3:K3"/>
    <mergeCell ref="M3:T3"/>
    <mergeCell ref="M22:Q22"/>
    <mergeCell ref="S22:V22"/>
    <mergeCell ref="V3:AE3"/>
  </mergeCells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Z195"/>
  <sheetViews>
    <sheetView zoomScaleNormal="100" workbookViewId="0">
      <pane xSplit="2" ySplit="1" topLeftCell="C2" activePane="bottomRight" state="frozen"/>
      <selection activeCell="G9" sqref="G9:L9"/>
      <selection pane="topRight" activeCell="G9" sqref="G9:L9"/>
      <selection pane="bottomLeft" activeCell="G9" sqref="G9:L9"/>
      <selection pane="bottomRight"/>
    </sheetView>
  </sheetViews>
  <sheetFormatPr defaultRowHeight="13.5" x14ac:dyDescent="0.15"/>
  <cols>
    <col min="1" max="1" width="3" style="34" bestFit="1" customWidth="1"/>
    <col min="2" max="2" width="12.25" style="25" bestFit="1" customWidth="1"/>
    <col min="3" max="3" width="11.875" style="25" bestFit="1" customWidth="1"/>
    <col min="4" max="4" width="7.5" style="25" bestFit="1" customWidth="1"/>
    <col min="5" max="5" width="2.25" style="25" bestFit="1" customWidth="1"/>
    <col min="6" max="6" width="10.5" style="25" bestFit="1" customWidth="1"/>
    <col min="7" max="7" width="9.75" style="25" bestFit="1" customWidth="1"/>
    <col min="8" max="8" width="2.25" style="25" bestFit="1" customWidth="1"/>
    <col min="9" max="9" width="9.25" style="25" bestFit="1" customWidth="1"/>
    <col min="10" max="10" width="12.75" style="25" bestFit="1" customWidth="1"/>
    <col min="11" max="11" width="3" style="25" bestFit="1" customWidth="1"/>
    <col min="12" max="12" width="10.5" style="25" bestFit="1" customWidth="1"/>
    <col min="13" max="13" width="7.875" style="25" bestFit="1" customWidth="1"/>
    <col min="14" max="14" width="3" style="25" bestFit="1" customWidth="1"/>
    <col min="15" max="15" width="10.5" style="25" bestFit="1" customWidth="1"/>
    <col min="16" max="16" width="10.25" style="25" bestFit="1" customWidth="1"/>
    <col min="17" max="17" width="4.25" style="25" bestFit="1" customWidth="1"/>
    <col min="18" max="18" width="10.5" style="25" bestFit="1" customWidth="1"/>
    <col min="19" max="19" width="11.125" style="25" bestFit="1" customWidth="1"/>
    <col min="20" max="20" width="4.25" style="25" bestFit="1" customWidth="1"/>
    <col min="21" max="21" width="10.5" style="25" bestFit="1" customWidth="1"/>
    <col min="22" max="22" width="11.125" style="25" bestFit="1" customWidth="1"/>
    <col min="23" max="23" width="4.25" style="25" bestFit="1" customWidth="1"/>
    <col min="24" max="24" width="9.625" style="25" bestFit="1" customWidth="1"/>
    <col min="25" max="25" width="11.125" style="25" bestFit="1" customWidth="1"/>
    <col min="26" max="26" width="4.25" style="25" bestFit="1" customWidth="1"/>
    <col min="27" max="27" width="8.75" style="25" bestFit="1" customWidth="1"/>
    <col min="28" max="28" width="11.125" style="25" bestFit="1" customWidth="1"/>
    <col min="29" max="29" width="4.25" style="25" bestFit="1" customWidth="1"/>
    <col min="30" max="30" width="10.5" style="25" bestFit="1" customWidth="1"/>
    <col min="31" max="31" width="7.875" style="25" bestFit="1" customWidth="1"/>
    <col min="32" max="32" width="3" style="26" bestFit="1" customWidth="1"/>
    <col min="33" max="33" width="11.5" style="26" bestFit="1" customWidth="1"/>
    <col min="34" max="34" width="6.5" style="26" bestFit="1" customWidth="1"/>
    <col min="35" max="35" width="3" style="26" bestFit="1" customWidth="1"/>
    <col min="36" max="36" width="9.25" style="26" bestFit="1" customWidth="1"/>
    <col min="37" max="37" width="11.75" style="26" bestFit="1" customWidth="1"/>
    <col min="38" max="38" width="3" style="27" bestFit="1" customWidth="1"/>
    <col min="39" max="39" width="12.75" style="27" bestFit="1" customWidth="1"/>
    <col min="40" max="40" width="11" style="27" bestFit="1" customWidth="1"/>
    <col min="41" max="41" width="3" style="27" bestFit="1" customWidth="1"/>
    <col min="42" max="42" width="9.125" style="27" bestFit="1" customWidth="1"/>
    <col min="43" max="43" width="11.75" style="27" bestFit="1" customWidth="1"/>
    <col min="44" max="44" width="3" style="27" bestFit="1" customWidth="1"/>
    <col min="45" max="45" width="11" style="27" bestFit="1" customWidth="1"/>
    <col min="46" max="46" width="11.75" style="27" bestFit="1" customWidth="1"/>
    <col min="47" max="47" width="3" style="27" bestFit="1" customWidth="1"/>
    <col min="48" max="48" width="11.125" style="27" bestFit="1" customWidth="1"/>
    <col min="49" max="49" width="11.75" style="27" bestFit="1" customWidth="1"/>
    <col min="50" max="50" width="3" style="27" bestFit="1" customWidth="1"/>
    <col min="51" max="51" width="10.875" style="27" bestFit="1" customWidth="1"/>
    <col min="52" max="52" width="11.75" style="27" bestFit="1" customWidth="1"/>
    <col min="53" max="53" width="3" style="27" bestFit="1" customWidth="1"/>
    <col min="54" max="56" width="1.25" style="27" hidden="1" customWidth="1"/>
    <col min="57" max="74" width="1" style="27" hidden="1" customWidth="1"/>
    <col min="75" max="75" width="8.25" style="23" hidden="1" customWidth="1"/>
    <col min="76" max="76" width="25" style="15" customWidth="1"/>
    <col min="77" max="77" width="2.625" style="36" bestFit="1" customWidth="1"/>
    <col min="78" max="78" width="10.5" style="35" bestFit="1" customWidth="1"/>
    <col min="79" max="79" width="7.5" style="35" bestFit="1" customWidth="1"/>
    <col min="80" max="80" width="2.25" style="35" bestFit="1" customWidth="1"/>
    <col min="81" max="81" width="2.375" style="36" bestFit="1" customWidth="1"/>
    <col min="82" max="82" width="8.75" style="35" bestFit="1" customWidth="1"/>
    <col min="83" max="83" width="5.625" style="35" bestFit="1" customWidth="1"/>
    <col min="84" max="84" width="2.25" style="35" bestFit="1" customWidth="1"/>
    <col min="85" max="85" width="8.75" style="35" bestFit="1" customWidth="1"/>
    <col min="86" max="86" width="5.25" style="35" bestFit="1" customWidth="1"/>
    <col min="87" max="87" width="2.25" style="35" bestFit="1" customWidth="1"/>
    <col min="88" max="88" width="8.75" style="35" bestFit="1" customWidth="1"/>
    <col min="89" max="89" width="5.375" style="35" bestFit="1" customWidth="1"/>
    <col min="90" max="90" width="2.25" style="35" bestFit="1" customWidth="1"/>
    <col min="91" max="91" width="8.75" style="35" bestFit="1" customWidth="1"/>
    <col min="92" max="92" width="5.25" style="35" bestFit="1" customWidth="1"/>
    <col min="93" max="93" width="2.25" style="35" bestFit="1" customWidth="1"/>
    <col min="94" max="94" width="10.5" style="35" bestFit="1" customWidth="1"/>
    <col min="95" max="95" width="5.375" style="35" bestFit="1" customWidth="1"/>
    <col min="96" max="96" width="2.25" style="35" bestFit="1" customWidth="1"/>
    <col min="97" max="97" width="10.5" style="35" bestFit="1" customWidth="1"/>
    <col min="98" max="98" width="5.25" style="35" bestFit="1" customWidth="1"/>
    <col min="99" max="99" width="2.25" style="35" bestFit="1" customWidth="1"/>
    <col min="100" max="100" width="2.625" style="36" bestFit="1" customWidth="1"/>
    <col min="101" max="101" width="10.5" style="35" bestFit="1" customWidth="1"/>
    <col min="102" max="102" width="9.5" style="35" bestFit="1" customWidth="1"/>
    <col min="103" max="103" width="2.25" style="35" bestFit="1" customWidth="1"/>
    <col min="104" max="104" width="2.375" style="36" bestFit="1" customWidth="1"/>
    <col min="105" max="105" width="8.75" style="35" bestFit="1" customWidth="1"/>
    <col min="106" max="106" width="5.625" style="35" bestFit="1" customWidth="1"/>
    <col min="107" max="107" width="2.25" style="35" bestFit="1" customWidth="1"/>
    <col min="108" max="108" width="3.25" style="38" bestFit="1" customWidth="1"/>
  </cols>
  <sheetData>
    <row r="1" spans="1:231" s="24" customFormat="1" ht="16.5" customHeight="1" x14ac:dyDescent="0.15">
      <c r="A1" s="494"/>
      <c r="B1" s="443">
        <v>1</v>
      </c>
      <c r="C1" s="443">
        <v>2</v>
      </c>
      <c r="D1" s="443">
        <v>3</v>
      </c>
      <c r="E1" s="443">
        <v>4</v>
      </c>
      <c r="F1" s="443">
        <v>5</v>
      </c>
      <c r="G1" s="443">
        <v>6</v>
      </c>
      <c r="H1" s="443">
        <v>7</v>
      </c>
      <c r="I1" s="443">
        <v>8</v>
      </c>
      <c r="J1" s="443">
        <v>9</v>
      </c>
      <c r="K1" s="443">
        <v>10</v>
      </c>
      <c r="L1" s="443">
        <v>11</v>
      </c>
      <c r="M1" s="443">
        <v>12</v>
      </c>
      <c r="N1" s="443">
        <v>13</v>
      </c>
      <c r="O1" s="443">
        <v>14</v>
      </c>
      <c r="P1" s="443">
        <v>15</v>
      </c>
      <c r="Q1" s="443">
        <v>16</v>
      </c>
      <c r="R1" s="443">
        <v>17</v>
      </c>
      <c r="S1" s="443">
        <v>18</v>
      </c>
      <c r="T1" s="443">
        <v>19</v>
      </c>
      <c r="U1" s="443">
        <v>20</v>
      </c>
      <c r="V1" s="443">
        <v>21</v>
      </c>
      <c r="W1" s="443">
        <v>22</v>
      </c>
      <c r="X1" s="443">
        <v>23</v>
      </c>
      <c r="Y1" s="443">
        <v>24</v>
      </c>
      <c r="Z1" s="443">
        <v>25</v>
      </c>
      <c r="AA1" s="443">
        <v>26</v>
      </c>
      <c r="AB1" s="443">
        <v>27</v>
      </c>
      <c r="AC1" s="443">
        <v>28</v>
      </c>
      <c r="AD1" s="443">
        <v>29</v>
      </c>
      <c r="AE1" s="443">
        <v>30</v>
      </c>
      <c r="AF1" s="443">
        <v>31</v>
      </c>
      <c r="AG1" s="443">
        <v>32</v>
      </c>
      <c r="AH1" s="443">
        <v>33</v>
      </c>
      <c r="AI1" s="443">
        <v>34</v>
      </c>
      <c r="AJ1" s="443">
        <v>35</v>
      </c>
      <c r="AK1" s="443">
        <v>36</v>
      </c>
      <c r="AL1" s="443">
        <v>37</v>
      </c>
      <c r="AM1" s="443">
        <v>38</v>
      </c>
      <c r="AN1" s="443">
        <v>39</v>
      </c>
      <c r="AO1" s="495">
        <v>40</v>
      </c>
      <c r="AP1" s="443">
        <v>41</v>
      </c>
      <c r="AQ1" s="443">
        <v>42</v>
      </c>
      <c r="AR1" s="443">
        <v>43</v>
      </c>
      <c r="AS1" s="443">
        <v>44</v>
      </c>
      <c r="AT1" s="443">
        <v>45</v>
      </c>
      <c r="AU1" s="443">
        <v>46</v>
      </c>
      <c r="AV1" s="443">
        <v>47</v>
      </c>
      <c r="AW1" s="443">
        <v>48</v>
      </c>
      <c r="AX1" s="443">
        <v>49</v>
      </c>
      <c r="AY1" s="443">
        <v>50</v>
      </c>
      <c r="AZ1" s="443">
        <v>51</v>
      </c>
      <c r="BA1" s="443">
        <v>52</v>
      </c>
      <c r="BB1" s="443">
        <v>53</v>
      </c>
      <c r="BC1" s="443">
        <v>54</v>
      </c>
      <c r="BD1" s="443">
        <v>55</v>
      </c>
      <c r="BE1" s="443">
        <v>56</v>
      </c>
      <c r="BF1" s="443">
        <v>57</v>
      </c>
      <c r="BG1" s="443">
        <v>58</v>
      </c>
      <c r="BH1" s="443">
        <v>59</v>
      </c>
      <c r="BI1" s="443">
        <v>60</v>
      </c>
      <c r="BJ1" s="443">
        <v>61</v>
      </c>
      <c r="BK1" s="443">
        <v>62</v>
      </c>
      <c r="BL1" s="443">
        <v>63</v>
      </c>
      <c r="BM1" s="443">
        <v>64</v>
      </c>
      <c r="BN1" s="443">
        <v>65</v>
      </c>
      <c r="BO1" s="443">
        <v>66</v>
      </c>
      <c r="BP1" s="443">
        <v>67</v>
      </c>
      <c r="BQ1" s="443">
        <v>68</v>
      </c>
      <c r="BR1" s="443">
        <v>69</v>
      </c>
      <c r="BS1" s="443">
        <v>70</v>
      </c>
      <c r="BT1" s="443">
        <v>71</v>
      </c>
      <c r="BU1" s="443">
        <v>72</v>
      </c>
      <c r="BV1" s="443">
        <v>73</v>
      </c>
      <c r="BW1" s="444"/>
      <c r="BX1" s="405" t="s">
        <v>972</v>
      </c>
      <c r="BY1" s="496"/>
      <c r="BZ1" s="496"/>
      <c r="CA1" s="496"/>
      <c r="CB1" s="496"/>
      <c r="CC1" s="496"/>
      <c r="CD1" s="496"/>
      <c r="CE1" s="496"/>
      <c r="CF1" s="496"/>
      <c r="CG1" s="496"/>
      <c r="CH1" s="496"/>
      <c r="CI1" s="496"/>
      <c r="CJ1" s="496"/>
      <c r="CK1" s="496"/>
      <c r="CL1" s="496"/>
      <c r="CM1" s="496"/>
      <c r="CN1" s="496"/>
      <c r="CO1" s="496"/>
      <c r="CP1" s="496"/>
      <c r="CQ1" s="496"/>
      <c r="CR1" s="496"/>
      <c r="CS1" s="496"/>
      <c r="CT1" s="496"/>
      <c r="CU1" s="496"/>
      <c r="CV1" s="496"/>
      <c r="CW1" s="496"/>
      <c r="CX1" s="496"/>
      <c r="CY1" s="496"/>
      <c r="CZ1" s="496"/>
      <c r="DA1" s="496"/>
      <c r="DB1" s="496"/>
      <c r="DC1" s="496"/>
      <c r="DD1" s="497"/>
      <c r="DE1" s="444"/>
    </row>
    <row r="2" spans="1:231" s="31" customFormat="1" ht="12.75" customHeight="1" x14ac:dyDescent="0.15">
      <c r="A2" s="494"/>
      <c r="B2" s="498" t="s">
        <v>256</v>
      </c>
      <c r="C2" s="499" t="s">
        <v>691</v>
      </c>
      <c r="D2" s="500" t="s">
        <v>226</v>
      </c>
      <c r="E2" s="501">
        <v>1</v>
      </c>
      <c r="F2" s="499" t="s">
        <v>671</v>
      </c>
      <c r="G2" s="500" t="s">
        <v>947</v>
      </c>
      <c r="H2" s="501">
        <v>2</v>
      </c>
      <c r="I2" s="499" t="s">
        <v>670</v>
      </c>
      <c r="J2" s="500" t="s">
        <v>674</v>
      </c>
      <c r="K2" s="501">
        <v>4</v>
      </c>
      <c r="L2" s="500" t="s">
        <v>669</v>
      </c>
      <c r="M2" s="500" t="s">
        <v>674</v>
      </c>
      <c r="N2" s="500">
        <v>2</v>
      </c>
      <c r="O2" s="499" t="s">
        <v>681</v>
      </c>
      <c r="P2" s="500" t="s">
        <v>682</v>
      </c>
      <c r="Q2" s="501">
        <v>1</v>
      </c>
      <c r="R2" s="500" t="s">
        <v>683</v>
      </c>
      <c r="S2" s="500" t="s">
        <v>684</v>
      </c>
      <c r="T2" s="500">
        <v>1</v>
      </c>
      <c r="U2" s="499" t="s">
        <v>690</v>
      </c>
      <c r="V2" s="500" t="s">
        <v>687</v>
      </c>
      <c r="W2" s="501">
        <v>1</v>
      </c>
      <c r="X2" s="500" t="s">
        <v>688</v>
      </c>
      <c r="Y2" s="500" t="s">
        <v>689</v>
      </c>
      <c r="Z2" s="501">
        <v>1</v>
      </c>
      <c r="AA2" s="499" t="s">
        <v>637</v>
      </c>
      <c r="AB2" s="500" t="s">
        <v>638</v>
      </c>
      <c r="AC2" s="501" t="s">
        <v>672</v>
      </c>
      <c r="AD2" s="499" t="s">
        <v>667</v>
      </c>
      <c r="AE2" s="500" t="s">
        <v>638</v>
      </c>
      <c r="AF2" s="501">
        <v>1</v>
      </c>
      <c r="AG2" s="500" t="s">
        <v>948</v>
      </c>
      <c r="AH2" s="500" t="s">
        <v>949</v>
      </c>
      <c r="AI2" s="500" t="s">
        <v>950</v>
      </c>
      <c r="AJ2" s="499" t="s">
        <v>639</v>
      </c>
      <c r="AK2" s="500" t="s">
        <v>542</v>
      </c>
      <c r="AL2" s="501" t="s">
        <v>673</v>
      </c>
      <c r="AM2" s="500" t="s">
        <v>675</v>
      </c>
      <c r="AN2" s="500" t="s">
        <v>551</v>
      </c>
      <c r="AO2" s="500">
        <v>1</v>
      </c>
      <c r="AP2" s="499" t="s">
        <v>548</v>
      </c>
      <c r="AQ2" s="500" t="s">
        <v>549</v>
      </c>
      <c r="AR2" s="501">
        <v>1</v>
      </c>
      <c r="AS2" s="500" t="s">
        <v>917</v>
      </c>
      <c r="AT2" s="500" t="s">
        <v>915</v>
      </c>
      <c r="AU2" s="500">
        <v>1</v>
      </c>
      <c r="AV2" s="499" t="str">
        <f>"S2-0119-"&amp;BY2&amp;CC2&amp;CV2&amp;CZ2&amp;DD2</f>
        <v>S2-0119-R1Y0</v>
      </c>
      <c r="AW2" s="500" t="s">
        <v>946</v>
      </c>
      <c r="AX2" s="501">
        <v>1</v>
      </c>
      <c r="AY2" s="499" t="s">
        <v>661</v>
      </c>
      <c r="AZ2" s="500" t="s">
        <v>661</v>
      </c>
      <c r="BA2" s="501" t="s">
        <v>661</v>
      </c>
      <c r="BB2" s="499" t="s">
        <v>661</v>
      </c>
      <c r="BC2" s="500" t="s">
        <v>661</v>
      </c>
      <c r="BD2" s="501" t="s">
        <v>661</v>
      </c>
      <c r="BE2" s="500" t="s">
        <v>661</v>
      </c>
      <c r="BF2" s="500" t="s">
        <v>661</v>
      </c>
      <c r="BG2" s="500" t="s">
        <v>661</v>
      </c>
      <c r="BH2" s="499" t="s">
        <v>661</v>
      </c>
      <c r="BI2" s="500" t="s">
        <v>661</v>
      </c>
      <c r="BJ2" s="501" t="s">
        <v>661</v>
      </c>
      <c r="BK2" s="500" t="s">
        <v>661</v>
      </c>
      <c r="BL2" s="500" t="s">
        <v>661</v>
      </c>
      <c r="BM2" s="500" t="s">
        <v>661</v>
      </c>
      <c r="BN2" s="499" t="s">
        <v>661</v>
      </c>
      <c r="BO2" s="500" t="s">
        <v>661</v>
      </c>
      <c r="BP2" s="501" t="s">
        <v>661</v>
      </c>
      <c r="BQ2" s="500" t="s">
        <v>661</v>
      </c>
      <c r="BR2" s="500" t="s">
        <v>661</v>
      </c>
      <c r="BS2" s="500" t="s">
        <v>661</v>
      </c>
      <c r="BT2" s="499" t="s">
        <v>661</v>
      </c>
      <c r="BU2" s="500" t="s">
        <v>661</v>
      </c>
      <c r="BV2" s="501" t="s">
        <v>661</v>
      </c>
      <c r="BW2" s="502"/>
      <c r="BX2" s="492" t="str">
        <f>BY2&amp;CC2&amp;CV2&amp;CZ2&amp;DD2</f>
        <v>R1Y0</v>
      </c>
      <c r="BY2" s="503" t="s">
        <v>1</v>
      </c>
      <c r="BZ2" s="504" t="s">
        <v>676</v>
      </c>
      <c r="CA2" s="505" t="s">
        <v>903</v>
      </c>
      <c r="CB2" s="506">
        <v>1</v>
      </c>
      <c r="CC2" s="503">
        <v>1</v>
      </c>
      <c r="CD2" s="499" t="s">
        <v>677</v>
      </c>
      <c r="CE2" s="500" t="s">
        <v>662</v>
      </c>
      <c r="CF2" s="501">
        <v>4</v>
      </c>
      <c r="CG2" s="499" t="s">
        <v>679</v>
      </c>
      <c r="CH2" s="500" t="s">
        <v>765</v>
      </c>
      <c r="CI2" s="501">
        <v>4</v>
      </c>
      <c r="CJ2" s="499" t="s">
        <v>678</v>
      </c>
      <c r="CK2" s="500" t="s">
        <v>733</v>
      </c>
      <c r="CL2" s="501">
        <v>2</v>
      </c>
      <c r="CM2" s="499" t="s">
        <v>680</v>
      </c>
      <c r="CN2" s="500" t="s">
        <v>734</v>
      </c>
      <c r="CO2" s="501">
        <v>2</v>
      </c>
      <c r="CP2" s="499" t="s">
        <v>661</v>
      </c>
      <c r="CQ2" s="500" t="s">
        <v>661</v>
      </c>
      <c r="CR2" s="501" t="s">
        <v>661</v>
      </c>
      <c r="CS2" s="499" t="s">
        <v>661</v>
      </c>
      <c r="CT2" s="500" t="s">
        <v>661</v>
      </c>
      <c r="CU2" s="501" t="s">
        <v>661</v>
      </c>
      <c r="CV2" s="503" t="s">
        <v>944</v>
      </c>
      <c r="CW2" s="499" t="s">
        <v>685</v>
      </c>
      <c r="CX2" s="500" t="s">
        <v>686</v>
      </c>
      <c r="CY2" s="453">
        <v>1</v>
      </c>
      <c r="CZ2" s="503">
        <v>0</v>
      </c>
      <c r="DA2" s="499" t="s">
        <v>661</v>
      </c>
      <c r="DB2" s="500" t="s">
        <v>661</v>
      </c>
      <c r="DC2" s="501" t="s">
        <v>661</v>
      </c>
      <c r="DD2" s="507"/>
      <c r="DE2" s="508"/>
      <c r="EY2" s="28"/>
      <c r="EZ2" s="28"/>
      <c r="FA2" s="28"/>
      <c r="FB2" s="28"/>
      <c r="FC2" s="28"/>
      <c r="FD2" s="28"/>
      <c r="FE2" s="28"/>
      <c r="FF2" s="28"/>
      <c r="FG2" s="28"/>
    </row>
    <row r="3" spans="1:231" s="28" customFormat="1" ht="12.75" customHeight="1" x14ac:dyDescent="0.15">
      <c r="A3" s="494"/>
      <c r="B3" s="498" t="s">
        <v>257</v>
      </c>
      <c r="C3" s="499" t="s">
        <v>693</v>
      </c>
      <c r="D3" s="500" t="s">
        <v>226</v>
      </c>
      <c r="E3" s="501" t="s">
        <v>672</v>
      </c>
      <c r="F3" s="499" t="s">
        <v>671</v>
      </c>
      <c r="G3" s="500" t="s">
        <v>947</v>
      </c>
      <c r="H3" s="501" t="s">
        <v>673</v>
      </c>
      <c r="I3" s="499" t="s">
        <v>670</v>
      </c>
      <c r="J3" s="500" t="s">
        <v>674</v>
      </c>
      <c r="K3" s="501" t="s">
        <v>692</v>
      </c>
      <c r="L3" s="500" t="s">
        <v>669</v>
      </c>
      <c r="M3" s="500" t="s">
        <v>674</v>
      </c>
      <c r="N3" s="500" t="s">
        <v>673</v>
      </c>
      <c r="O3" s="499" t="s">
        <v>681</v>
      </c>
      <c r="P3" s="500" t="s">
        <v>682</v>
      </c>
      <c r="Q3" s="501" t="s">
        <v>672</v>
      </c>
      <c r="R3" s="500" t="s">
        <v>683</v>
      </c>
      <c r="S3" s="500" t="s">
        <v>684</v>
      </c>
      <c r="T3" s="500" t="s">
        <v>672</v>
      </c>
      <c r="U3" s="499" t="s">
        <v>690</v>
      </c>
      <c r="V3" s="500" t="s">
        <v>687</v>
      </c>
      <c r="W3" s="501" t="s">
        <v>672</v>
      </c>
      <c r="X3" s="500" t="s">
        <v>688</v>
      </c>
      <c r="Y3" s="500" t="s">
        <v>689</v>
      </c>
      <c r="Z3" s="501" t="s">
        <v>672</v>
      </c>
      <c r="AA3" s="499" t="s">
        <v>637</v>
      </c>
      <c r="AB3" s="500" t="s">
        <v>638</v>
      </c>
      <c r="AC3" s="501" t="s">
        <v>672</v>
      </c>
      <c r="AD3" s="499" t="s">
        <v>667</v>
      </c>
      <c r="AE3" s="500" t="s">
        <v>638</v>
      </c>
      <c r="AF3" s="501" t="s">
        <v>672</v>
      </c>
      <c r="AG3" s="500" t="s">
        <v>948</v>
      </c>
      <c r="AH3" s="500" t="s">
        <v>949</v>
      </c>
      <c r="AI3" s="500" t="s">
        <v>950</v>
      </c>
      <c r="AJ3" s="499" t="s">
        <v>639</v>
      </c>
      <c r="AK3" s="500" t="s">
        <v>542</v>
      </c>
      <c r="AL3" s="501" t="s">
        <v>673</v>
      </c>
      <c r="AM3" s="500" t="s">
        <v>675</v>
      </c>
      <c r="AN3" s="500" t="s">
        <v>551</v>
      </c>
      <c r="AO3" s="500" t="s">
        <v>672</v>
      </c>
      <c r="AP3" s="499" t="s">
        <v>548</v>
      </c>
      <c r="AQ3" s="500" t="s">
        <v>549</v>
      </c>
      <c r="AR3" s="501" t="s">
        <v>672</v>
      </c>
      <c r="AS3" s="500" t="s">
        <v>917</v>
      </c>
      <c r="AT3" s="500" t="s">
        <v>915</v>
      </c>
      <c r="AU3" s="500" t="s">
        <v>672</v>
      </c>
      <c r="AV3" s="499" t="str">
        <f>"S2-0119-"&amp;BY3&amp;CC3&amp;CV3&amp;CZ3&amp;DD3</f>
        <v>S2-0119-R1Y0</v>
      </c>
      <c r="AW3" s="500" t="s">
        <v>946</v>
      </c>
      <c r="AX3" s="501">
        <v>1</v>
      </c>
      <c r="AY3" s="499" t="s">
        <v>661</v>
      </c>
      <c r="AZ3" s="500" t="s">
        <v>661</v>
      </c>
      <c r="BA3" s="501" t="s">
        <v>661</v>
      </c>
      <c r="BB3" s="499" t="s">
        <v>661</v>
      </c>
      <c r="BC3" s="500" t="s">
        <v>661</v>
      </c>
      <c r="BD3" s="501" t="s">
        <v>661</v>
      </c>
      <c r="BE3" s="500" t="s">
        <v>661</v>
      </c>
      <c r="BF3" s="500" t="s">
        <v>661</v>
      </c>
      <c r="BG3" s="500" t="s">
        <v>661</v>
      </c>
      <c r="BH3" s="499" t="s">
        <v>661</v>
      </c>
      <c r="BI3" s="500" t="s">
        <v>661</v>
      </c>
      <c r="BJ3" s="501" t="s">
        <v>661</v>
      </c>
      <c r="BK3" s="500" t="s">
        <v>661</v>
      </c>
      <c r="BL3" s="500" t="s">
        <v>661</v>
      </c>
      <c r="BM3" s="500" t="s">
        <v>661</v>
      </c>
      <c r="BN3" s="499" t="s">
        <v>661</v>
      </c>
      <c r="BO3" s="500" t="s">
        <v>661</v>
      </c>
      <c r="BP3" s="501" t="s">
        <v>661</v>
      </c>
      <c r="BQ3" s="500" t="s">
        <v>661</v>
      </c>
      <c r="BR3" s="500" t="s">
        <v>661</v>
      </c>
      <c r="BS3" s="500" t="s">
        <v>661</v>
      </c>
      <c r="BT3" s="499" t="s">
        <v>661</v>
      </c>
      <c r="BU3" s="500" t="s">
        <v>661</v>
      </c>
      <c r="BV3" s="501" t="s">
        <v>661</v>
      </c>
      <c r="BW3" s="502"/>
      <c r="BX3" s="492" t="str">
        <f>BY3&amp;CC3&amp;CV3&amp;CZ3&amp;DD3</f>
        <v>R1Y0</v>
      </c>
      <c r="BY3" s="503" t="s">
        <v>1</v>
      </c>
      <c r="BZ3" s="499" t="s">
        <v>676</v>
      </c>
      <c r="CA3" s="500" t="s">
        <v>903</v>
      </c>
      <c r="CB3" s="501" t="s">
        <v>672</v>
      </c>
      <c r="CC3" s="503">
        <v>1</v>
      </c>
      <c r="CD3" s="499" t="s">
        <v>677</v>
      </c>
      <c r="CE3" s="500" t="s">
        <v>662</v>
      </c>
      <c r="CF3" s="501" t="s">
        <v>692</v>
      </c>
      <c r="CG3" s="499" t="s">
        <v>679</v>
      </c>
      <c r="CH3" s="500" t="s">
        <v>732</v>
      </c>
      <c r="CI3" s="501" t="s">
        <v>692</v>
      </c>
      <c r="CJ3" s="499" t="s">
        <v>678</v>
      </c>
      <c r="CK3" s="500" t="s">
        <v>733</v>
      </c>
      <c r="CL3" s="501" t="s">
        <v>673</v>
      </c>
      <c r="CM3" s="499" t="s">
        <v>680</v>
      </c>
      <c r="CN3" s="500" t="s">
        <v>734</v>
      </c>
      <c r="CO3" s="501" t="s">
        <v>673</v>
      </c>
      <c r="CP3" s="499" t="s">
        <v>661</v>
      </c>
      <c r="CQ3" s="500" t="s">
        <v>661</v>
      </c>
      <c r="CR3" s="501" t="s">
        <v>661</v>
      </c>
      <c r="CS3" s="499" t="s">
        <v>661</v>
      </c>
      <c r="CT3" s="500" t="s">
        <v>661</v>
      </c>
      <c r="CU3" s="501" t="s">
        <v>661</v>
      </c>
      <c r="CV3" s="503" t="s">
        <v>944</v>
      </c>
      <c r="CW3" s="499" t="s">
        <v>685</v>
      </c>
      <c r="CX3" s="500" t="s">
        <v>686</v>
      </c>
      <c r="CY3" s="453">
        <v>1</v>
      </c>
      <c r="CZ3" s="503">
        <v>0</v>
      </c>
      <c r="DA3" s="499" t="s">
        <v>661</v>
      </c>
      <c r="DB3" s="500" t="s">
        <v>661</v>
      </c>
      <c r="DC3" s="501" t="s">
        <v>661</v>
      </c>
      <c r="DD3" s="509"/>
      <c r="DE3" s="510"/>
    </row>
    <row r="4" spans="1:231" s="31" customFormat="1" ht="12.75" customHeight="1" x14ac:dyDescent="0.15">
      <c r="A4" s="494"/>
      <c r="B4" s="504" t="s">
        <v>640</v>
      </c>
      <c r="C4" s="499" t="s">
        <v>664</v>
      </c>
      <c r="D4" s="500" t="s">
        <v>551</v>
      </c>
      <c r="E4" s="501">
        <v>1</v>
      </c>
      <c r="F4" s="499" t="s">
        <v>667</v>
      </c>
      <c r="G4" s="500" t="s">
        <v>638</v>
      </c>
      <c r="H4" s="501">
        <v>1</v>
      </c>
      <c r="I4" s="499" t="s">
        <v>669</v>
      </c>
      <c r="J4" s="500" t="s">
        <v>662</v>
      </c>
      <c r="K4" s="501">
        <v>2</v>
      </c>
      <c r="L4" s="500" t="s">
        <v>637</v>
      </c>
      <c r="M4" s="500" t="s">
        <v>638</v>
      </c>
      <c r="N4" s="500">
        <v>1</v>
      </c>
      <c r="O4" s="499" t="s">
        <v>639</v>
      </c>
      <c r="P4" s="500" t="s">
        <v>542</v>
      </c>
      <c r="Q4" s="501">
        <v>2</v>
      </c>
      <c r="R4" s="500" t="s">
        <v>661</v>
      </c>
      <c r="S4" s="500" t="s">
        <v>661</v>
      </c>
      <c r="T4" s="500" t="s">
        <v>661</v>
      </c>
      <c r="U4" s="499" t="s">
        <v>661</v>
      </c>
      <c r="V4" s="500" t="s">
        <v>661</v>
      </c>
      <c r="W4" s="501" t="s">
        <v>661</v>
      </c>
      <c r="X4" s="500" t="s">
        <v>661</v>
      </c>
      <c r="Y4" s="500" t="s">
        <v>661</v>
      </c>
      <c r="Z4" s="501" t="s">
        <v>661</v>
      </c>
      <c r="AA4" s="499" t="s">
        <v>661</v>
      </c>
      <c r="AB4" s="500" t="s">
        <v>661</v>
      </c>
      <c r="AC4" s="501" t="s">
        <v>661</v>
      </c>
      <c r="AD4" s="499" t="s">
        <v>661</v>
      </c>
      <c r="AE4" s="500" t="s">
        <v>661</v>
      </c>
      <c r="AF4" s="501" t="s">
        <v>661</v>
      </c>
      <c r="AG4" s="500" t="s">
        <v>661</v>
      </c>
      <c r="AH4" s="500" t="s">
        <v>661</v>
      </c>
      <c r="AI4" s="500" t="s">
        <v>661</v>
      </c>
      <c r="AJ4" s="499" t="s">
        <v>661</v>
      </c>
      <c r="AK4" s="500" t="s">
        <v>661</v>
      </c>
      <c r="AL4" s="501" t="s">
        <v>661</v>
      </c>
      <c r="AM4" s="500" t="s">
        <v>661</v>
      </c>
      <c r="AN4" s="500" t="s">
        <v>661</v>
      </c>
      <c r="AO4" s="500" t="s">
        <v>661</v>
      </c>
      <c r="AP4" s="499" t="s">
        <v>661</v>
      </c>
      <c r="AQ4" s="500" t="s">
        <v>661</v>
      </c>
      <c r="AR4" s="501" t="s">
        <v>661</v>
      </c>
      <c r="AS4" s="500" t="s">
        <v>661</v>
      </c>
      <c r="AT4" s="500" t="s">
        <v>661</v>
      </c>
      <c r="AU4" s="500" t="s">
        <v>661</v>
      </c>
      <c r="AV4" s="499" t="s">
        <v>661</v>
      </c>
      <c r="AW4" s="500" t="s">
        <v>661</v>
      </c>
      <c r="AX4" s="501" t="s">
        <v>661</v>
      </c>
      <c r="AY4" s="499" t="s">
        <v>661</v>
      </c>
      <c r="AZ4" s="500" t="s">
        <v>661</v>
      </c>
      <c r="BA4" s="501" t="s">
        <v>661</v>
      </c>
      <c r="BB4" s="499" t="s">
        <v>661</v>
      </c>
      <c r="BC4" s="500" t="s">
        <v>661</v>
      </c>
      <c r="BD4" s="501" t="s">
        <v>661</v>
      </c>
      <c r="BE4" s="500" t="s">
        <v>661</v>
      </c>
      <c r="BF4" s="500" t="s">
        <v>661</v>
      </c>
      <c r="BG4" s="500" t="s">
        <v>661</v>
      </c>
      <c r="BH4" s="499" t="s">
        <v>661</v>
      </c>
      <c r="BI4" s="500" t="s">
        <v>661</v>
      </c>
      <c r="BJ4" s="501" t="s">
        <v>661</v>
      </c>
      <c r="BK4" s="500" t="s">
        <v>661</v>
      </c>
      <c r="BL4" s="500" t="s">
        <v>661</v>
      </c>
      <c r="BM4" s="500" t="s">
        <v>661</v>
      </c>
      <c r="BN4" s="499" t="s">
        <v>661</v>
      </c>
      <c r="BO4" s="500" t="s">
        <v>661</v>
      </c>
      <c r="BP4" s="501" t="s">
        <v>661</v>
      </c>
      <c r="BQ4" s="500" t="s">
        <v>661</v>
      </c>
      <c r="BR4" s="500" t="s">
        <v>661</v>
      </c>
      <c r="BS4" s="500" t="s">
        <v>661</v>
      </c>
      <c r="BT4" s="499" t="s">
        <v>661</v>
      </c>
      <c r="BU4" s="500" t="s">
        <v>661</v>
      </c>
      <c r="BV4" s="501" t="s">
        <v>661</v>
      </c>
      <c r="BW4" s="502"/>
      <c r="BX4" s="510"/>
      <c r="BY4" s="511"/>
      <c r="BZ4" s="512"/>
      <c r="CA4" s="513"/>
      <c r="CB4" s="514"/>
      <c r="CC4" s="511"/>
      <c r="CD4" s="512"/>
      <c r="CE4" s="513"/>
      <c r="CF4" s="514"/>
      <c r="CG4" s="512"/>
      <c r="CH4" s="513"/>
      <c r="CI4" s="514"/>
      <c r="CJ4" s="512"/>
      <c r="CK4" s="513"/>
      <c r="CL4" s="514"/>
      <c r="CM4" s="512"/>
      <c r="CN4" s="513"/>
      <c r="CO4" s="514"/>
      <c r="CP4" s="512"/>
      <c r="CQ4" s="513"/>
      <c r="CR4" s="514"/>
      <c r="CS4" s="512"/>
      <c r="CT4" s="513"/>
      <c r="CU4" s="514"/>
      <c r="CV4" s="511"/>
      <c r="CW4" s="512"/>
      <c r="CX4" s="513"/>
      <c r="CY4" s="514"/>
      <c r="CZ4" s="511"/>
      <c r="DA4" s="512"/>
      <c r="DB4" s="513"/>
      <c r="DC4" s="514"/>
      <c r="DD4" s="511"/>
      <c r="DE4" s="502"/>
      <c r="DF4" s="29"/>
      <c r="DG4" s="29"/>
      <c r="DH4" s="29"/>
      <c r="DI4" s="29"/>
      <c r="DJ4" s="29"/>
      <c r="DK4" s="29"/>
      <c r="DL4" s="29"/>
      <c r="DM4" s="29"/>
      <c r="DN4" s="29"/>
      <c r="DO4" s="29"/>
      <c r="DP4" s="29"/>
      <c r="DQ4" s="29"/>
      <c r="DR4" s="29"/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/>
      <c r="EH4" s="29"/>
      <c r="EI4" s="29"/>
      <c r="EJ4" s="29"/>
      <c r="EK4" s="29"/>
      <c r="EL4" s="29"/>
      <c r="EM4" s="29"/>
      <c r="EN4" s="29"/>
      <c r="EO4" s="29"/>
      <c r="EP4" s="29"/>
      <c r="EQ4" s="29"/>
      <c r="ER4" s="29"/>
      <c r="ES4" s="29"/>
      <c r="ET4" s="29"/>
      <c r="EU4" s="29"/>
      <c r="EV4" s="29"/>
      <c r="EW4" s="29"/>
      <c r="EX4" s="29"/>
      <c r="EY4" s="29"/>
      <c r="EZ4" s="29"/>
      <c r="FA4" s="29"/>
      <c r="FB4" s="29"/>
      <c r="FC4" s="29"/>
      <c r="FD4" s="29"/>
      <c r="FE4" s="29"/>
      <c r="FF4" s="29"/>
      <c r="FG4" s="29"/>
      <c r="FH4" s="29"/>
      <c r="FI4" s="29"/>
      <c r="FJ4" s="29"/>
      <c r="FK4" s="29"/>
      <c r="FL4" s="29"/>
      <c r="FM4" s="29"/>
      <c r="FN4" s="29"/>
      <c r="FO4" s="29"/>
      <c r="FP4" s="29"/>
      <c r="FQ4" s="29"/>
      <c r="FR4" s="29"/>
      <c r="FS4" s="29"/>
      <c r="FT4" s="29"/>
      <c r="FU4" s="29"/>
      <c r="FV4" s="29"/>
      <c r="FW4" s="29"/>
      <c r="FX4" s="29"/>
      <c r="FY4" s="29"/>
      <c r="FZ4" s="29"/>
      <c r="GA4" s="29"/>
      <c r="GB4" s="29"/>
      <c r="GC4" s="29"/>
      <c r="GD4" s="29"/>
      <c r="GE4" s="29"/>
      <c r="GF4" s="29"/>
      <c r="GG4" s="29"/>
      <c r="GH4" s="29"/>
      <c r="GI4" s="29"/>
      <c r="GJ4" s="29"/>
      <c r="GK4" s="29"/>
      <c r="GL4" s="29"/>
      <c r="GM4" s="29"/>
      <c r="GN4" s="29"/>
      <c r="GO4" s="29"/>
      <c r="GP4" s="29"/>
      <c r="GQ4" s="29"/>
      <c r="GR4" s="29"/>
      <c r="GS4" s="29"/>
      <c r="GT4" s="29"/>
      <c r="GU4" s="29"/>
      <c r="GV4" s="29"/>
      <c r="GW4" s="29"/>
      <c r="GX4" s="29"/>
      <c r="GY4" s="29"/>
      <c r="GZ4" s="29"/>
      <c r="HA4" s="29"/>
      <c r="HB4" s="29"/>
      <c r="HC4" s="29"/>
      <c r="HD4" s="29"/>
      <c r="HE4" s="29"/>
      <c r="HF4" s="29"/>
      <c r="HG4" s="29"/>
      <c r="HH4" s="29"/>
      <c r="HI4" s="29"/>
      <c r="HJ4" s="29"/>
      <c r="HK4" s="29"/>
      <c r="HL4" s="29"/>
      <c r="HM4" s="29"/>
      <c r="HN4" s="29"/>
      <c r="HO4" s="29"/>
      <c r="HP4" s="29"/>
      <c r="HQ4" s="29"/>
      <c r="HR4" s="29"/>
      <c r="HS4" s="29"/>
      <c r="HT4" s="29"/>
      <c r="HU4" s="29"/>
      <c r="HV4" s="29"/>
      <c r="HW4" s="29"/>
    </row>
    <row r="5" spans="1:231" s="31" customFormat="1" ht="12.75" customHeight="1" x14ac:dyDescent="0.15">
      <c r="A5" s="515"/>
      <c r="B5" s="495" t="s">
        <v>641</v>
      </c>
      <c r="C5" s="500" t="s">
        <v>666</v>
      </c>
      <c r="D5" s="500" t="s">
        <v>665</v>
      </c>
      <c r="E5" s="500">
        <v>1</v>
      </c>
      <c r="F5" s="499" t="s">
        <v>664</v>
      </c>
      <c r="G5" s="500" t="s">
        <v>551</v>
      </c>
      <c r="H5" s="501">
        <v>1</v>
      </c>
      <c r="I5" s="499" t="s">
        <v>667</v>
      </c>
      <c r="J5" s="500" t="s">
        <v>638</v>
      </c>
      <c r="K5" s="501">
        <v>1</v>
      </c>
      <c r="L5" s="500" t="s">
        <v>669</v>
      </c>
      <c r="M5" s="500" t="s">
        <v>663</v>
      </c>
      <c r="N5" s="501">
        <v>2</v>
      </c>
      <c r="O5" s="500" t="s">
        <v>670</v>
      </c>
      <c r="P5" s="500" t="s">
        <v>662</v>
      </c>
      <c r="Q5" s="500">
        <v>1</v>
      </c>
      <c r="R5" s="499" t="s">
        <v>637</v>
      </c>
      <c r="S5" s="500" t="s">
        <v>638</v>
      </c>
      <c r="T5" s="500">
        <v>1</v>
      </c>
      <c r="U5" s="499" t="s">
        <v>639</v>
      </c>
      <c r="V5" s="500" t="s">
        <v>542</v>
      </c>
      <c r="W5" s="501">
        <v>2</v>
      </c>
      <c r="X5" s="499" t="s">
        <v>661</v>
      </c>
      <c r="Y5" s="500" t="s">
        <v>661</v>
      </c>
      <c r="Z5" s="501" t="s">
        <v>661</v>
      </c>
      <c r="AA5" s="499" t="s">
        <v>661</v>
      </c>
      <c r="AB5" s="500" t="s">
        <v>661</v>
      </c>
      <c r="AC5" s="501" t="s">
        <v>661</v>
      </c>
      <c r="AD5" s="499" t="s">
        <v>661</v>
      </c>
      <c r="AE5" s="500" t="s">
        <v>661</v>
      </c>
      <c r="AF5" s="501" t="s">
        <v>661</v>
      </c>
      <c r="AG5" s="499" t="s">
        <v>661</v>
      </c>
      <c r="AH5" s="500" t="s">
        <v>661</v>
      </c>
      <c r="AI5" s="501" t="s">
        <v>661</v>
      </c>
      <c r="AJ5" s="499" t="s">
        <v>661</v>
      </c>
      <c r="AK5" s="500" t="s">
        <v>661</v>
      </c>
      <c r="AL5" s="501" t="s">
        <v>661</v>
      </c>
      <c r="AM5" s="500" t="s">
        <v>661</v>
      </c>
      <c r="AN5" s="500" t="s">
        <v>661</v>
      </c>
      <c r="AO5" s="501" t="s">
        <v>661</v>
      </c>
      <c r="AP5" s="499" t="s">
        <v>661</v>
      </c>
      <c r="AQ5" s="500" t="s">
        <v>661</v>
      </c>
      <c r="AR5" s="501" t="s">
        <v>661</v>
      </c>
      <c r="AS5" s="499" t="s">
        <v>661</v>
      </c>
      <c r="AT5" s="500" t="s">
        <v>661</v>
      </c>
      <c r="AU5" s="501" t="s">
        <v>661</v>
      </c>
      <c r="AV5" s="499" t="s">
        <v>661</v>
      </c>
      <c r="AW5" s="500" t="s">
        <v>661</v>
      </c>
      <c r="AX5" s="501" t="s">
        <v>661</v>
      </c>
      <c r="AY5" s="499" t="s">
        <v>661</v>
      </c>
      <c r="AZ5" s="500" t="s">
        <v>661</v>
      </c>
      <c r="BA5" s="501" t="s">
        <v>661</v>
      </c>
      <c r="BB5" s="499" t="s">
        <v>661</v>
      </c>
      <c r="BC5" s="500" t="s">
        <v>661</v>
      </c>
      <c r="BD5" s="501" t="s">
        <v>661</v>
      </c>
      <c r="BE5" s="500" t="s">
        <v>661</v>
      </c>
      <c r="BF5" s="500" t="s">
        <v>661</v>
      </c>
      <c r="BG5" s="500" t="s">
        <v>661</v>
      </c>
      <c r="BH5" s="499" t="s">
        <v>661</v>
      </c>
      <c r="BI5" s="500" t="s">
        <v>661</v>
      </c>
      <c r="BJ5" s="501" t="s">
        <v>661</v>
      </c>
      <c r="BK5" s="500" t="s">
        <v>661</v>
      </c>
      <c r="BL5" s="500" t="s">
        <v>661</v>
      </c>
      <c r="BM5" s="500" t="s">
        <v>661</v>
      </c>
      <c r="BN5" s="499" t="s">
        <v>661</v>
      </c>
      <c r="BO5" s="500" t="s">
        <v>661</v>
      </c>
      <c r="BP5" s="501" t="s">
        <v>661</v>
      </c>
      <c r="BQ5" s="500" t="s">
        <v>661</v>
      </c>
      <c r="BR5" s="500" t="s">
        <v>661</v>
      </c>
      <c r="BS5" s="500" t="s">
        <v>661</v>
      </c>
      <c r="BT5" s="499" t="s">
        <v>661</v>
      </c>
      <c r="BU5" s="500" t="s">
        <v>661</v>
      </c>
      <c r="BV5" s="501" t="s">
        <v>661</v>
      </c>
      <c r="BW5" s="502"/>
      <c r="BX5" s="510"/>
      <c r="BY5" s="511"/>
      <c r="BZ5" s="512"/>
      <c r="CA5" s="513"/>
      <c r="CB5" s="514"/>
      <c r="CC5" s="511"/>
      <c r="CD5" s="512"/>
      <c r="CE5" s="513"/>
      <c r="CF5" s="514"/>
      <c r="CG5" s="512"/>
      <c r="CH5" s="513"/>
      <c r="CI5" s="514"/>
      <c r="CJ5" s="512"/>
      <c r="CK5" s="513"/>
      <c r="CL5" s="514"/>
      <c r="CM5" s="512"/>
      <c r="CN5" s="513"/>
      <c r="CO5" s="514"/>
      <c r="CP5" s="512"/>
      <c r="CQ5" s="513"/>
      <c r="CR5" s="514"/>
      <c r="CS5" s="512"/>
      <c r="CT5" s="513"/>
      <c r="CU5" s="514"/>
      <c r="CV5" s="511"/>
      <c r="CW5" s="512"/>
      <c r="CX5" s="513"/>
      <c r="CY5" s="514"/>
      <c r="CZ5" s="511"/>
      <c r="DA5" s="512"/>
      <c r="DB5" s="513"/>
      <c r="DC5" s="514"/>
      <c r="DD5" s="511"/>
      <c r="DE5" s="502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  <c r="HG5" s="29"/>
      <c r="HH5" s="29"/>
      <c r="HI5" s="29"/>
      <c r="HJ5" s="29"/>
      <c r="HK5" s="29"/>
      <c r="HL5" s="29"/>
      <c r="HM5" s="29"/>
      <c r="HN5" s="29"/>
      <c r="HO5" s="29"/>
      <c r="HP5" s="29"/>
      <c r="HQ5" s="29"/>
      <c r="HR5" s="29"/>
      <c r="HS5" s="29"/>
      <c r="HT5" s="29"/>
      <c r="HU5" s="29"/>
      <c r="HV5" s="29"/>
      <c r="HW5" s="29"/>
    </row>
    <row r="6" spans="1:231" s="31" customFormat="1" ht="12.75" customHeight="1" x14ac:dyDescent="0.15">
      <c r="A6" s="515"/>
      <c r="B6" s="516" t="s">
        <v>258</v>
      </c>
      <c r="C6" s="500" t="s">
        <v>691</v>
      </c>
      <c r="D6" s="500" t="s">
        <v>226</v>
      </c>
      <c r="E6" s="500" t="s">
        <v>672</v>
      </c>
      <c r="F6" s="499" t="s">
        <v>671</v>
      </c>
      <c r="G6" s="500" t="s">
        <v>947</v>
      </c>
      <c r="H6" s="501" t="s">
        <v>673</v>
      </c>
      <c r="I6" s="499" t="s">
        <v>670</v>
      </c>
      <c r="J6" s="500" t="s">
        <v>674</v>
      </c>
      <c r="K6" s="501" t="s">
        <v>692</v>
      </c>
      <c r="L6" s="500" t="s">
        <v>669</v>
      </c>
      <c r="M6" s="500" t="s">
        <v>674</v>
      </c>
      <c r="N6" s="501" t="s">
        <v>692</v>
      </c>
      <c r="O6" s="500" t="s">
        <v>681</v>
      </c>
      <c r="P6" s="500" t="s">
        <v>682</v>
      </c>
      <c r="Q6" s="500" t="s">
        <v>672</v>
      </c>
      <c r="R6" s="499" t="s">
        <v>683</v>
      </c>
      <c r="S6" s="500" t="s">
        <v>684</v>
      </c>
      <c r="T6" s="500" t="s">
        <v>672</v>
      </c>
      <c r="U6" s="499" t="s">
        <v>690</v>
      </c>
      <c r="V6" s="500" t="s">
        <v>687</v>
      </c>
      <c r="W6" s="501" t="s">
        <v>672</v>
      </c>
      <c r="X6" s="499" t="s">
        <v>688</v>
      </c>
      <c r="Y6" s="500" t="s">
        <v>689</v>
      </c>
      <c r="Z6" s="501" t="s">
        <v>672</v>
      </c>
      <c r="AA6" s="499" t="s">
        <v>637</v>
      </c>
      <c r="AB6" s="500" t="s">
        <v>638</v>
      </c>
      <c r="AC6" s="501" t="s">
        <v>672</v>
      </c>
      <c r="AD6" s="499" t="s">
        <v>667</v>
      </c>
      <c r="AE6" s="500" t="s">
        <v>638</v>
      </c>
      <c r="AF6" s="501" t="s">
        <v>672</v>
      </c>
      <c r="AG6" s="499" t="s">
        <v>695</v>
      </c>
      <c r="AH6" s="500" t="s">
        <v>696</v>
      </c>
      <c r="AI6" s="501" t="s">
        <v>672</v>
      </c>
      <c r="AJ6" s="499" t="s">
        <v>639</v>
      </c>
      <c r="AK6" s="500" t="s">
        <v>542</v>
      </c>
      <c r="AL6" s="501" t="s">
        <v>673</v>
      </c>
      <c r="AM6" s="500" t="s">
        <v>675</v>
      </c>
      <c r="AN6" s="500" t="s">
        <v>551</v>
      </c>
      <c r="AO6" s="501" t="s">
        <v>672</v>
      </c>
      <c r="AP6" s="499" t="s">
        <v>548</v>
      </c>
      <c r="AQ6" s="500" t="s">
        <v>549</v>
      </c>
      <c r="AR6" s="501" t="s">
        <v>672</v>
      </c>
      <c r="AS6" s="499" t="s">
        <v>917</v>
      </c>
      <c r="AT6" s="500" t="s">
        <v>915</v>
      </c>
      <c r="AU6" s="501" t="s">
        <v>672</v>
      </c>
      <c r="AV6" s="499" t="str">
        <f>"S2-0119-"&amp;BY6&amp;CC6&amp;CV6&amp;CZ6&amp;DD6</f>
        <v>S2-0119-S1Y0</v>
      </c>
      <c r="AW6" s="500" t="s">
        <v>946</v>
      </c>
      <c r="AX6" s="501">
        <v>1</v>
      </c>
      <c r="AY6" s="499" t="s">
        <v>661</v>
      </c>
      <c r="AZ6" s="500" t="s">
        <v>661</v>
      </c>
      <c r="BA6" s="501" t="s">
        <v>661</v>
      </c>
      <c r="BB6" s="499" t="s">
        <v>661</v>
      </c>
      <c r="BC6" s="500" t="s">
        <v>661</v>
      </c>
      <c r="BD6" s="501" t="s">
        <v>661</v>
      </c>
      <c r="BE6" s="500" t="s">
        <v>661</v>
      </c>
      <c r="BF6" s="500" t="s">
        <v>661</v>
      </c>
      <c r="BG6" s="500" t="s">
        <v>661</v>
      </c>
      <c r="BH6" s="499" t="s">
        <v>661</v>
      </c>
      <c r="BI6" s="500" t="s">
        <v>661</v>
      </c>
      <c r="BJ6" s="501" t="s">
        <v>661</v>
      </c>
      <c r="BK6" s="500" t="s">
        <v>661</v>
      </c>
      <c r="BL6" s="500" t="s">
        <v>661</v>
      </c>
      <c r="BM6" s="500" t="s">
        <v>661</v>
      </c>
      <c r="BN6" s="499" t="s">
        <v>661</v>
      </c>
      <c r="BO6" s="500" t="s">
        <v>661</v>
      </c>
      <c r="BP6" s="501" t="s">
        <v>661</v>
      </c>
      <c r="BQ6" s="500" t="s">
        <v>661</v>
      </c>
      <c r="BR6" s="500" t="s">
        <v>661</v>
      </c>
      <c r="BS6" s="500" t="s">
        <v>661</v>
      </c>
      <c r="BT6" s="499" t="s">
        <v>661</v>
      </c>
      <c r="BU6" s="500" t="s">
        <v>661</v>
      </c>
      <c r="BV6" s="501" t="s">
        <v>661</v>
      </c>
      <c r="BW6" s="502"/>
      <c r="BX6" s="492" t="str">
        <f>BY6&amp;CC6&amp;CV6&amp;CZ6&amp;DD6</f>
        <v>S1Y0</v>
      </c>
      <c r="BY6" s="517" t="s">
        <v>2</v>
      </c>
      <c r="BZ6" s="504" t="s">
        <v>694</v>
      </c>
      <c r="CA6" s="505" t="s">
        <v>903</v>
      </c>
      <c r="CB6" s="506" t="s">
        <v>672</v>
      </c>
      <c r="CC6" s="503">
        <v>1</v>
      </c>
      <c r="CD6" s="499" t="s">
        <v>677</v>
      </c>
      <c r="CE6" s="500" t="s">
        <v>662</v>
      </c>
      <c r="CF6" s="501" t="s">
        <v>692</v>
      </c>
      <c r="CG6" s="499" t="s">
        <v>679</v>
      </c>
      <c r="CH6" s="500" t="s">
        <v>732</v>
      </c>
      <c r="CI6" s="501" t="s">
        <v>692</v>
      </c>
      <c r="CJ6" s="499" t="s">
        <v>678</v>
      </c>
      <c r="CK6" s="500" t="s">
        <v>733</v>
      </c>
      <c r="CL6" s="501" t="s">
        <v>673</v>
      </c>
      <c r="CM6" s="499" t="s">
        <v>680</v>
      </c>
      <c r="CN6" s="500" t="s">
        <v>734</v>
      </c>
      <c r="CO6" s="501" t="s">
        <v>673</v>
      </c>
      <c r="CP6" s="499" t="s">
        <v>661</v>
      </c>
      <c r="CQ6" s="500" t="s">
        <v>661</v>
      </c>
      <c r="CR6" s="501" t="s">
        <v>661</v>
      </c>
      <c r="CS6" s="499" t="s">
        <v>661</v>
      </c>
      <c r="CT6" s="500" t="s">
        <v>661</v>
      </c>
      <c r="CU6" s="501" t="s">
        <v>661</v>
      </c>
      <c r="CV6" s="503" t="s">
        <v>944</v>
      </c>
      <c r="CW6" s="499" t="s">
        <v>685</v>
      </c>
      <c r="CX6" s="500" t="s">
        <v>686</v>
      </c>
      <c r="CY6" s="453">
        <v>1</v>
      </c>
      <c r="CZ6" s="503">
        <v>0</v>
      </c>
      <c r="DA6" s="499" t="s">
        <v>661</v>
      </c>
      <c r="DB6" s="500" t="s">
        <v>661</v>
      </c>
      <c r="DC6" s="501" t="s">
        <v>661</v>
      </c>
      <c r="DD6" s="507"/>
      <c r="DE6" s="50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</row>
    <row r="7" spans="1:231" s="31" customFormat="1" ht="12.75" customHeight="1" x14ac:dyDescent="0.15">
      <c r="A7" s="494"/>
      <c r="B7" s="498" t="s">
        <v>259</v>
      </c>
      <c r="C7" s="499" t="s">
        <v>693</v>
      </c>
      <c r="D7" s="500" t="s">
        <v>226</v>
      </c>
      <c r="E7" s="501" t="s">
        <v>672</v>
      </c>
      <c r="F7" s="499" t="s">
        <v>671</v>
      </c>
      <c r="G7" s="500" t="s">
        <v>947</v>
      </c>
      <c r="H7" s="501" t="s">
        <v>673</v>
      </c>
      <c r="I7" s="499" t="s">
        <v>670</v>
      </c>
      <c r="J7" s="500" t="s">
        <v>674</v>
      </c>
      <c r="K7" s="501" t="s">
        <v>692</v>
      </c>
      <c r="L7" s="500" t="s">
        <v>669</v>
      </c>
      <c r="M7" s="500" t="s">
        <v>674</v>
      </c>
      <c r="N7" s="500" t="s">
        <v>692</v>
      </c>
      <c r="O7" s="499" t="s">
        <v>681</v>
      </c>
      <c r="P7" s="500" t="s">
        <v>682</v>
      </c>
      <c r="Q7" s="501" t="s">
        <v>672</v>
      </c>
      <c r="R7" s="500" t="s">
        <v>683</v>
      </c>
      <c r="S7" s="500" t="s">
        <v>684</v>
      </c>
      <c r="T7" s="500" t="s">
        <v>672</v>
      </c>
      <c r="U7" s="499" t="s">
        <v>690</v>
      </c>
      <c r="V7" s="500" t="s">
        <v>687</v>
      </c>
      <c r="W7" s="501" t="s">
        <v>672</v>
      </c>
      <c r="X7" s="500" t="s">
        <v>688</v>
      </c>
      <c r="Y7" s="500" t="s">
        <v>689</v>
      </c>
      <c r="Z7" s="501" t="s">
        <v>672</v>
      </c>
      <c r="AA7" s="499" t="s">
        <v>637</v>
      </c>
      <c r="AB7" s="500" t="s">
        <v>638</v>
      </c>
      <c r="AC7" s="501" t="s">
        <v>672</v>
      </c>
      <c r="AD7" s="499" t="s">
        <v>667</v>
      </c>
      <c r="AE7" s="500" t="s">
        <v>638</v>
      </c>
      <c r="AF7" s="501" t="s">
        <v>672</v>
      </c>
      <c r="AG7" s="500" t="s">
        <v>695</v>
      </c>
      <c r="AH7" s="500" t="s">
        <v>696</v>
      </c>
      <c r="AI7" s="500" t="s">
        <v>672</v>
      </c>
      <c r="AJ7" s="499" t="s">
        <v>639</v>
      </c>
      <c r="AK7" s="500" t="s">
        <v>542</v>
      </c>
      <c r="AL7" s="501" t="s">
        <v>673</v>
      </c>
      <c r="AM7" s="500" t="s">
        <v>675</v>
      </c>
      <c r="AN7" s="500" t="s">
        <v>551</v>
      </c>
      <c r="AO7" s="500" t="s">
        <v>672</v>
      </c>
      <c r="AP7" s="499" t="s">
        <v>548</v>
      </c>
      <c r="AQ7" s="500" t="s">
        <v>549</v>
      </c>
      <c r="AR7" s="501" t="s">
        <v>672</v>
      </c>
      <c r="AS7" s="500" t="s">
        <v>917</v>
      </c>
      <c r="AT7" s="500" t="s">
        <v>915</v>
      </c>
      <c r="AU7" s="500" t="s">
        <v>672</v>
      </c>
      <c r="AV7" s="499" t="str">
        <f>"S2-0119-"&amp;BY7&amp;CC7&amp;CV7&amp;CZ7&amp;DD7</f>
        <v>S2-0119-S1Y0</v>
      </c>
      <c r="AW7" s="500" t="s">
        <v>946</v>
      </c>
      <c r="AX7" s="501">
        <v>1</v>
      </c>
      <c r="AY7" s="499" t="s">
        <v>661</v>
      </c>
      <c r="AZ7" s="500" t="s">
        <v>661</v>
      </c>
      <c r="BA7" s="501" t="s">
        <v>661</v>
      </c>
      <c r="BB7" s="499" t="s">
        <v>661</v>
      </c>
      <c r="BC7" s="500" t="s">
        <v>661</v>
      </c>
      <c r="BD7" s="501" t="s">
        <v>661</v>
      </c>
      <c r="BE7" s="500" t="s">
        <v>661</v>
      </c>
      <c r="BF7" s="500" t="s">
        <v>661</v>
      </c>
      <c r="BG7" s="500" t="s">
        <v>661</v>
      </c>
      <c r="BH7" s="499" t="s">
        <v>661</v>
      </c>
      <c r="BI7" s="500" t="s">
        <v>661</v>
      </c>
      <c r="BJ7" s="501" t="s">
        <v>661</v>
      </c>
      <c r="BK7" s="500" t="s">
        <v>661</v>
      </c>
      <c r="BL7" s="500" t="s">
        <v>661</v>
      </c>
      <c r="BM7" s="500" t="s">
        <v>661</v>
      </c>
      <c r="BN7" s="499" t="s">
        <v>661</v>
      </c>
      <c r="BO7" s="500" t="s">
        <v>661</v>
      </c>
      <c r="BP7" s="501" t="s">
        <v>661</v>
      </c>
      <c r="BQ7" s="500" t="s">
        <v>661</v>
      </c>
      <c r="BR7" s="500" t="s">
        <v>661</v>
      </c>
      <c r="BS7" s="500" t="s">
        <v>661</v>
      </c>
      <c r="BT7" s="499" t="s">
        <v>661</v>
      </c>
      <c r="BU7" s="500" t="s">
        <v>661</v>
      </c>
      <c r="BV7" s="501" t="s">
        <v>661</v>
      </c>
      <c r="BW7" s="502"/>
      <c r="BX7" s="492" t="str">
        <f>BY7&amp;CC7&amp;CV7&amp;CZ7&amp;DD7</f>
        <v>S1Y0</v>
      </c>
      <c r="BY7" s="517" t="s">
        <v>2</v>
      </c>
      <c r="BZ7" s="499" t="s">
        <v>694</v>
      </c>
      <c r="CA7" s="500" t="s">
        <v>903</v>
      </c>
      <c r="CB7" s="501" t="s">
        <v>672</v>
      </c>
      <c r="CC7" s="503">
        <v>1</v>
      </c>
      <c r="CD7" s="499" t="s">
        <v>677</v>
      </c>
      <c r="CE7" s="500" t="s">
        <v>662</v>
      </c>
      <c r="CF7" s="501" t="s">
        <v>692</v>
      </c>
      <c r="CG7" s="499" t="s">
        <v>679</v>
      </c>
      <c r="CH7" s="500" t="s">
        <v>732</v>
      </c>
      <c r="CI7" s="501" t="s">
        <v>692</v>
      </c>
      <c r="CJ7" s="499" t="s">
        <v>678</v>
      </c>
      <c r="CK7" s="500" t="s">
        <v>733</v>
      </c>
      <c r="CL7" s="501" t="s">
        <v>673</v>
      </c>
      <c r="CM7" s="499" t="s">
        <v>680</v>
      </c>
      <c r="CN7" s="500" t="s">
        <v>734</v>
      </c>
      <c r="CO7" s="501" t="s">
        <v>673</v>
      </c>
      <c r="CP7" s="499" t="s">
        <v>661</v>
      </c>
      <c r="CQ7" s="500" t="s">
        <v>661</v>
      </c>
      <c r="CR7" s="501" t="s">
        <v>661</v>
      </c>
      <c r="CS7" s="499" t="s">
        <v>661</v>
      </c>
      <c r="CT7" s="500" t="s">
        <v>661</v>
      </c>
      <c r="CU7" s="501" t="s">
        <v>661</v>
      </c>
      <c r="CV7" s="503" t="s">
        <v>944</v>
      </c>
      <c r="CW7" s="499" t="s">
        <v>685</v>
      </c>
      <c r="CX7" s="500" t="s">
        <v>686</v>
      </c>
      <c r="CY7" s="453">
        <v>1</v>
      </c>
      <c r="CZ7" s="503">
        <v>0</v>
      </c>
      <c r="DA7" s="499" t="s">
        <v>661</v>
      </c>
      <c r="DB7" s="500" t="s">
        <v>661</v>
      </c>
      <c r="DC7" s="501" t="s">
        <v>661</v>
      </c>
      <c r="DD7" s="507"/>
      <c r="DE7" s="50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</row>
    <row r="8" spans="1:231" s="28" customFormat="1" ht="12.75" customHeight="1" x14ac:dyDescent="0.15">
      <c r="A8" s="494"/>
      <c r="B8" s="504" t="s">
        <v>642</v>
      </c>
      <c r="C8" s="504" t="s">
        <v>666</v>
      </c>
      <c r="D8" s="505" t="s">
        <v>665</v>
      </c>
      <c r="E8" s="506">
        <v>2</v>
      </c>
      <c r="F8" s="504" t="s">
        <v>664</v>
      </c>
      <c r="G8" s="505" t="s">
        <v>551</v>
      </c>
      <c r="H8" s="506">
        <v>1</v>
      </c>
      <c r="I8" s="504" t="s">
        <v>667</v>
      </c>
      <c r="J8" s="505" t="s">
        <v>638</v>
      </c>
      <c r="K8" s="506">
        <v>1</v>
      </c>
      <c r="L8" s="505" t="s">
        <v>669</v>
      </c>
      <c r="M8" s="505" t="s">
        <v>662</v>
      </c>
      <c r="N8" s="505">
        <v>2</v>
      </c>
      <c r="O8" s="504" t="s">
        <v>670</v>
      </c>
      <c r="P8" s="505" t="s">
        <v>662</v>
      </c>
      <c r="Q8" s="506">
        <v>2</v>
      </c>
      <c r="R8" s="505" t="s">
        <v>637</v>
      </c>
      <c r="S8" s="505" t="s">
        <v>638</v>
      </c>
      <c r="T8" s="505">
        <v>1</v>
      </c>
      <c r="U8" s="504" t="s">
        <v>639</v>
      </c>
      <c r="V8" s="505" t="s">
        <v>542</v>
      </c>
      <c r="W8" s="506">
        <v>2</v>
      </c>
      <c r="X8" s="500" t="s">
        <v>661</v>
      </c>
      <c r="Y8" s="500" t="s">
        <v>661</v>
      </c>
      <c r="Z8" s="501" t="s">
        <v>661</v>
      </c>
      <c r="AA8" s="499" t="s">
        <v>661</v>
      </c>
      <c r="AB8" s="500" t="s">
        <v>661</v>
      </c>
      <c r="AC8" s="501" t="s">
        <v>661</v>
      </c>
      <c r="AD8" s="499" t="s">
        <v>661</v>
      </c>
      <c r="AE8" s="500" t="s">
        <v>661</v>
      </c>
      <c r="AF8" s="501" t="s">
        <v>661</v>
      </c>
      <c r="AG8" s="500" t="s">
        <v>661</v>
      </c>
      <c r="AH8" s="500" t="s">
        <v>661</v>
      </c>
      <c r="AI8" s="500" t="s">
        <v>661</v>
      </c>
      <c r="AJ8" s="499" t="s">
        <v>661</v>
      </c>
      <c r="AK8" s="500" t="s">
        <v>661</v>
      </c>
      <c r="AL8" s="501" t="s">
        <v>661</v>
      </c>
      <c r="AM8" s="500" t="s">
        <v>661</v>
      </c>
      <c r="AN8" s="500" t="s">
        <v>661</v>
      </c>
      <c r="AO8" s="500" t="s">
        <v>661</v>
      </c>
      <c r="AP8" s="499" t="s">
        <v>661</v>
      </c>
      <c r="AQ8" s="500" t="s">
        <v>661</v>
      </c>
      <c r="AR8" s="501" t="s">
        <v>661</v>
      </c>
      <c r="AS8" s="500" t="s">
        <v>661</v>
      </c>
      <c r="AT8" s="500" t="s">
        <v>661</v>
      </c>
      <c r="AU8" s="500" t="s">
        <v>661</v>
      </c>
      <c r="AV8" s="499" t="s">
        <v>661</v>
      </c>
      <c r="AW8" s="500" t="s">
        <v>661</v>
      </c>
      <c r="AX8" s="501" t="s">
        <v>661</v>
      </c>
      <c r="AY8" s="499" t="s">
        <v>661</v>
      </c>
      <c r="AZ8" s="500" t="s">
        <v>661</v>
      </c>
      <c r="BA8" s="501" t="s">
        <v>661</v>
      </c>
      <c r="BB8" s="499" t="s">
        <v>661</v>
      </c>
      <c r="BC8" s="500" t="s">
        <v>661</v>
      </c>
      <c r="BD8" s="501" t="s">
        <v>661</v>
      </c>
      <c r="BE8" s="500" t="s">
        <v>661</v>
      </c>
      <c r="BF8" s="500" t="s">
        <v>661</v>
      </c>
      <c r="BG8" s="500" t="s">
        <v>661</v>
      </c>
      <c r="BH8" s="499" t="s">
        <v>661</v>
      </c>
      <c r="BI8" s="500" t="s">
        <v>661</v>
      </c>
      <c r="BJ8" s="501" t="s">
        <v>661</v>
      </c>
      <c r="BK8" s="500" t="s">
        <v>661</v>
      </c>
      <c r="BL8" s="500" t="s">
        <v>661</v>
      </c>
      <c r="BM8" s="500" t="s">
        <v>661</v>
      </c>
      <c r="BN8" s="499" t="s">
        <v>661</v>
      </c>
      <c r="BO8" s="500" t="s">
        <v>661</v>
      </c>
      <c r="BP8" s="501" t="s">
        <v>661</v>
      </c>
      <c r="BQ8" s="500" t="s">
        <v>661</v>
      </c>
      <c r="BR8" s="500" t="s">
        <v>661</v>
      </c>
      <c r="BS8" s="500" t="s">
        <v>661</v>
      </c>
      <c r="BT8" s="499" t="s">
        <v>661</v>
      </c>
      <c r="BU8" s="500" t="s">
        <v>661</v>
      </c>
      <c r="BV8" s="501" t="s">
        <v>661</v>
      </c>
      <c r="BW8" s="502"/>
      <c r="BX8" s="510"/>
      <c r="BY8" s="511"/>
      <c r="BZ8" s="512"/>
      <c r="CA8" s="513"/>
      <c r="CB8" s="514"/>
      <c r="CC8" s="511"/>
      <c r="CD8" s="512"/>
      <c r="CE8" s="513"/>
      <c r="CF8" s="514"/>
      <c r="CG8" s="512"/>
      <c r="CH8" s="513"/>
      <c r="CI8" s="514"/>
      <c r="CJ8" s="512"/>
      <c r="CK8" s="513"/>
      <c r="CL8" s="514"/>
      <c r="CM8" s="512"/>
      <c r="CN8" s="513"/>
      <c r="CO8" s="514"/>
      <c r="CP8" s="512"/>
      <c r="CQ8" s="513"/>
      <c r="CR8" s="514"/>
      <c r="CS8" s="512"/>
      <c r="CT8" s="513"/>
      <c r="CU8" s="514"/>
      <c r="CV8" s="511"/>
      <c r="CW8" s="512"/>
      <c r="CX8" s="513"/>
      <c r="CY8" s="514"/>
      <c r="CZ8" s="511"/>
      <c r="DA8" s="512"/>
      <c r="DB8" s="513"/>
      <c r="DC8" s="514"/>
      <c r="DD8" s="511"/>
      <c r="DE8" s="502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</row>
    <row r="9" spans="1:231" s="28" customFormat="1" ht="12.75" customHeight="1" x14ac:dyDescent="0.15">
      <c r="A9" s="494"/>
      <c r="B9" s="504" t="s">
        <v>643</v>
      </c>
      <c r="C9" s="504" t="s">
        <v>664</v>
      </c>
      <c r="D9" s="500" t="s">
        <v>551</v>
      </c>
      <c r="E9" s="501">
        <v>1</v>
      </c>
      <c r="F9" s="504" t="s">
        <v>667</v>
      </c>
      <c r="G9" s="500" t="s">
        <v>638</v>
      </c>
      <c r="H9" s="501">
        <v>1</v>
      </c>
      <c r="I9" s="504" t="s">
        <v>669</v>
      </c>
      <c r="J9" s="500" t="s">
        <v>662</v>
      </c>
      <c r="K9" s="501">
        <v>4</v>
      </c>
      <c r="L9" s="505" t="s">
        <v>637</v>
      </c>
      <c r="M9" s="500" t="s">
        <v>638</v>
      </c>
      <c r="N9" s="500">
        <v>1</v>
      </c>
      <c r="O9" s="504" t="s">
        <v>639</v>
      </c>
      <c r="P9" s="500" t="s">
        <v>542</v>
      </c>
      <c r="Q9" s="501">
        <v>2</v>
      </c>
      <c r="R9" s="500" t="s">
        <v>661</v>
      </c>
      <c r="S9" s="500" t="s">
        <v>661</v>
      </c>
      <c r="T9" s="500" t="s">
        <v>661</v>
      </c>
      <c r="U9" s="499" t="s">
        <v>661</v>
      </c>
      <c r="V9" s="500" t="s">
        <v>661</v>
      </c>
      <c r="W9" s="501" t="s">
        <v>661</v>
      </c>
      <c r="X9" s="500" t="s">
        <v>661</v>
      </c>
      <c r="Y9" s="500" t="s">
        <v>661</v>
      </c>
      <c r="Z9" s="501" t="s">
        <v>661</v>
      </c>
      <c r="AA9" s="499" t="s">
        <v>661</v>
      </c>
      <c r="AB9" s="500" t="s">
        <v>661</v>
      </c>
      <c r="AC9" s="501" t="s">
        <v>661</v>
      </c>
      <c r="AD9" s="499" t="s">
        <v>661</v>
      </c>
      <c r="AE9" s="500" t="s">
        <v>661</v>
      </c>
      <c r="AF9" s="501" t="s">
        <v>661</v>
      </c>
      <c r="AG9" s="500" t="s">
        <v>661</v>
      </c>
      <c r="AH9" s="500" t="s">
        <v>661</v>
      </c>
      <c r="AI9" s="500" t="s">
        <v>661</v>
      </c>
      <c r="AJ9" s="499" t="s">
        <v>661</v>
      </c>
      <c r="AK9" s="500" t="s">
        <v>661</v>
      </c>
      <c r="AL9" s="501" t="s">
        <v>661</v>
      </c>
      <c r="AM9" s="500" t="s">
        <v>661</v>
      </c>
      <c r="AN9" s="500" t="s">
        <v>661</v>
      </c>
      <c r="AO9" s="500" t="s">
        <v>661</v>
      </c>
      <c r="AP9" s="499" t="s">
        <v>661</v>
      </c>
      <c r="AQ9" s="500" t="s">
        <v>661</v>
      </c>
      <c r="AR9" s="501" t="s">
        <v>661</v>
      </c>
      <c r="AS9" s="500" t="s">
        <v>661</v>
      </c>
      <c r="AT9" s="500" t="s">
        <v>661</v>
      </c>
      <c r="AU9" s="500" t="s">
        <v>661</v>
      </c>
      <c r="AV9" s="499" t="s">
        <v>661</v>
      </c>
      <c r="AW9" s="500" t="s">
        <v>661</v>
      </c>
      <c r="AX9" s="501" t="s">
        <v>661</v>
      </c>
      <c r="AY9" s="499" t="s">
        <v>661</v>
      </c>
      <c r="AZ9" s="500" t="s">
        <v>661</v>
      </c>
      <c r="BA9" s="501" t="s">
        <v>661</v>
      </c>
      <c r="BB9" s="499" t="s">
        <v>661</v>
      </c>
      <c r="BC9" s="500" t="s">
        <v>661</v>
      </c>
      <c r="BD9" s="501" t="s">
        <v>661</v>
      </c>
      <c r="BE9" s="500" t="s">
        <v>661</v>
      </c>
      <c r="BF9" s="500" t="s">
        <v>661</v>
      </c>
      <c r="BG9" s="500" t="s">
        <v>661</v>
      </c>
      <c r="BH9" s="499" t="s">
        <v>661</v>
      </c>
      <c r="BI9" s="500" t="s">
        <v>661</v>
      </c>
      <c r="BJ9" s="501" t="s">
        <v>661</v>
      </c>
      <c r="BK9" s="500" t="s">
        <v>661</v>
      </c>
      <c r="BL9" s="500" t="s">
        <v>661</v>
      </c>
      <c r="BM9" s="500" t="s">
        <v>661</v>
      </c>
      <c r="BN9" s="499" t="s">
        <v>661</v>
      </c>
      <c r="BO9" s="500" t="s">
        <v>661</v>
      </c>
      <c r="BP9" s="501" t="s">
        <v>661</v>
      </c>
      <c r="BQ9" s="500" t="s">
        <v>661</v>
      </c>
      <c r="BR9" s="500" t="s">
        <v>661</v>
      </c>
      <c r="BS9" s="500" t="s">
        <v>661</v>
      </c>
      <c r="BT9" s="499" t="s">
        <v>661</v>
      </c>
      <c r="BU9" s="500" t="s">
        <v>661</v>
      </c>
      <c r="BV9" s="501" t="s">
        <v>661</v>
      </c>
      <c r="BW9" s="502"/>
      <c r="BX9" s="510"/>
      <c r="BY9" s="511"/>
      <c r="BZ9" s="512"/>
      <c r="CA9" s="513"/>
      <c r="CB9" s="514"/>
      <c r="CC9" s="511"/>
      <c r="CD9" s="512"/>
      <c r="CE9" s="513"/>
      <c r="CF9" s="514"/>
      <c r="CG9" s="512"/>
      <c r="CH9" s="513"/>
      <c r="CI9" s="514"/>
      <c r="CJ9" s="512"/>
      <c r="CK9" s="513"/>
      <c r="CL9" s="514"/>
      <c r="CM9" s="512"/>
      <c r="CN9" s="513"/>
      <c r="CO9" s="514"/>
      <c r="CP9" s="512"/>
      <c r="CQ9" s="513"/>
      <c r="CR9" s="514"/>
      <c r="CS9" s="512"/>
      <c r="CT9" s="513"/>
      <c r="CU9" s="514"/>
      <c r="CV9" s="511"/>
      <c r="CW9" s="512"/>
      <c r="CX9" s="513"/>
      <c r="CY9" s="514"/>
      <c r="CZ9" s="511"/>
      <c r="DA9" s="512"/>
      <c r="DB9" s="513"/>
      <c r="DC9" s="514"/>
      <c r="DD9" s="511"/>
      <c r="DE9" s="502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</row>
    <row r="10" spans="1:231" s="28" customFormat="1" ht="12.75" customHeight="1" x14ac:dyDescent="0.15">
      <c r="A10" s="494"/>
      <c r="B10" s="498" t="s">
        <v>260</v>
      </c>
      <c r="C10" s="499" t="s">
        <v>691</v>
      </c>
      <c r="D10" s="500" t="s">
        <v>226</v>
      </c>
      <c r="E10" s="501" t="s">
        <v>672</v>
      </c>
      <c r="F10" s="499" t="s">
        <v>671</v>
      </c>
      <c r="G10" s="500" t="s">
        <v>947</v>
      </c>
      <c r="H10" s="501" t="s">
        <v>673</v>
      </c>
      <c r="I10" s="499" t="s">
        <v>670</v>
      </c>
      <c r="J10" s="500" t="s">
        <v>674</v>
      </c>
      <c r="K10" s="501" t="s">
        <v>692</v>
      </c>
      <c r="L10" s="500" t="s">
        <v>669</v>
      </c>
      <c r="M10" s="500" t="s">
        <v>674</v>
      </c>
      <c r="N10" s="500" t="s">
        <v>692</v>
      </c>
      <c r="O10" s="499" t="s">
        <v>681</v>
      </c>
      <c r="P10" s="500" t="s">
        <v>682</v>
      </c>
      <c r="Q10" s="501" t="s">
        <v>672</v>
      </c>
      <c r="R10" s="500" t="s">
        <v>683</v>
      </c>
      <c r="S10" s="500" t="s">
        <v>684</v>
      </c>
      <c r="T10" s="500" t="s">
        <v>672</v>
      </c>
      <c r="U10" s="499" t="s">
        <v>690</v>
      </c>
      <c r="V10" s="500" t="s">
        <v>687</v>
      </c>
      <c r="W10" s="501" t="s">
        <v>672</v>
      </c>
      <c r="X10" s="500" t="s">
        <v>688</v>
      </c>
      <c r="Y10" s="500" t="s">
        <v>689</v>
      </c>
      <c r="Z10" s="501" t="s">
        <v>672</v>
      </c>
      <c r="AA10" s="499" t="s">
        <v>637</v>
      </c>
      <c r="AB10" s="500" t="s">
        <v>638</v>
      </c>
      <c r="AC10" s="501" t="s">
        <v>672</v>
      </c>
      <c r="AD10" s="499" t="s">
        <v>668</v>
      </c>
      <c r="AE10" s="500" t="s">
        <v>638</v>
      </c>
      <c r="AF10" s="501" t="s">
        <v>672</v>
      </c>
      <c r="AG10" s="500" t="s">
        <v>698</v>
      </c>
      <c r="AH10" s="500" t="s">
        <v>696</v>
      </c>
      <c r="AI10" s="500" t="s">
        <v>672</v>
      </c>
      <c r="AJ10" s="499" t="s">
        <v>639</v>
      </c>
      <c r="AK10" s="500" t="s">
        <v>542</v>
      </c>
      <c r="AL10" s="501" t="s">
        <v>673</v>
      </c>
      <c r="AM10" s="500" t="s">
        <v>675</v>
      </c>
      <c r="AN10" s="500" t="s">
        <v>551</v>
      </c>
      <c r="AO10" s="500" t="s">
        <v>672</v>
      </c>
      <c r="AP10" s="499" t="s">
        <v>548</v>
      </c>
      <c r="AQ10" s="500" t="s">
        <v>549</v>
      </c>
      <c r="AR10" s="501" t="s">
        <v>672</v>
      </c>
      <c r="AS10" s="500" t="s">
        <v>917</v>
      </c>
      <c r="AT10" s="500" t="s">
        <v>915</v>
      </c>
      <c r="AU10" s="500" t="s">
        <v>672</v>
      </c>
      <c r="AV10" s="499" t="str">
        <f>"S2-0119-"&amp;BY10&amp;CC10&amp;CV10&amp;CZ10&amp;DD10</f>
        <v>S2-0119-S1W0</v>
      </c>
      <c r="AW10" s="500" t="s">
        <v>946</v>
      </c>
      <c r="AX10" s="501">
        <v>1</v>
      </c>
      <c r="AY10" s="499" t="s">
        <v>661</v>
      </c>
      <c r="AZ10" s="500" t="s">
        <v>661</v>
      </c>
      <c r="BA10" s="501" t="s">
        <v>661</v>
      </c>
      <c r="BB10" s="499" t="s">
        <v>661</v>
      </c>
      <c r="BC10" s="500" t="s">
        <v>661</v>
      </c>
      <c r="BD10" s="501" t="s">
        <v>661</v>
      </c>
      <c r="BE10" s="500" t="s">
        <v>661</v>
      </c>
      <c r="BF10" s="500" t="s">
        <v>661</v>
      </c>
      <c r="BG10" s="500" t="s">
        <v>661</v>
      </c>
      <c r="BH10" s="499" t="s">
        <v>661</v>
      </c>
      <c r="BI10" s="500" t="s">
        <v>661</v>
      </c>
      <c r="BJ10" s="501" t="s">
        <v>661</v>
      </c>
      <c r="BK10" s="500" t="s">
        <v>661</v>
      </c>
      <c r="BL10" s="500" t="s">
        <v>661</v>
      </c>
      <c r="BM10" s="500" t="s">
        <v>661</v>
      </c>
      <c r="BN10" s="499" t="s">
        <v>661</v>
      </c>
      <c r="BO10" s="500" t="s">
        <v>661</v>
      </c>
      <c r="BP10" s="501" t="s">
        <v>661</v>
      </c>
      <c r="BQ10" s="500" t="s">
        <v>661</v>
      </c>
      <c r="BR10" s="500" t="s">
        <v>661</v>
      </c>
      <c r="BS10" s="500" t="s">
        <v>661</v>
      </c>
      <c r="BT10" s="499" t="s">
        <v>661</v>
      </c>
      <c r="BU10" s="500" t="s">
        <v>661</v>
      </c>
      <c r="BV10" s="501" t="s">
        <v>661</v>
      </c>
      <c r="BW10" s="502"/>
      <c r="BX10" s="492" t="str">
        <f>BY10&amp;CC10&amp;CV10&amp;CZ10&amp;DD10</f>
        <v>S1W0</v>
      </c>
      <c r="BY10" s="517" t="s">
        <v>2</v>
      </c>
      <c r="BZ10" s="504" t="s">
        <v>694</v>
      </c>
      <c r="CA10" s="505" t="s">
        <v>903</v>
      </c>
      <c r="CB10" s="506" t="s">
        <v>672</v>
      </c>
      <c r="CC10" s="503">
        <v>1</v>
      </c>
      <c r="CD10" s="499" t="s">
        <v>677</v>
      </c>
      <c r="CE10" s="500" t="s">
        <v>662</v>
      </c>
      <c r="CF10" s="501" t="s">
        <v>692</v>
      </c>
      <c r="CG10" s="499" t="s">
        <v>679</v>
      </c>
      <c r="CH10" s="500" t="s">
        <v>732</v>
      </c>
      <c r="CI10" s="501" t="s">
        <v>692</v>
      </c>
      <c r="CJ10" s="499" t="s">
        <v>678</v>
      </c>
      <c r="CK10" s="500" t="s">
        <v>733</v>
      </c>
      <c r="CL10" s="501" t="s">
        <v>673</v>
      </c>
      <c r="CM10" s="499" t="s">
        <v>680</v>
      </c>
      <c r="CN10" s="500" t="s">
        <v>734</v>
      </c>
      <c r="CO10" s="501" t="s">
        <v>673</v>
      </c>
      <c r="CP10" s="499" t="s">
        <v>661</v>
      </c>
      <c r="CQ10" s="500" t="s">
        <v>661</v>
      </c>
      <c r="CR10" s="501" t="s">
        <v>661</v>
      </c>
      <c r="CS10" s="499" t="s">
        <v>661</v>
      </c>
      <c r="CT10" s="500" t="s">
        <v>661</v>
      </c>
      <c r="CU10" s="501" t="s">
        <v>661</v>
      </c>
      <c r="CV10" s="503" t="s">
        <v>942</v>
      </c>
      <c r="CW10" s="499" t="s">
        <v>697</v>
      </c>
      <c r="CX10" s="500" t="s">
        <v>686</v>
      </c>
      <c r="CY10" s="501" t="s">
        <v>672</v>
      </c>
      <c r="CZ10" s="503">
        <v>0</v>
      </c>
      <c r="DA10" s="499" t="s">
        <v>661</v>
      </c>
      <c r="DB10" s="500" t="s">
        <v>661</v>
      </c>
      <c r="DC10" s="501" t="s">
        <v>661</v>
      </c>
      <c r="DD10" s="509"/>
      <c r="DE10" s="510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  <c r="GP10" s="31"/>
      <c r="GQ10" s="31"/>
      <c r="GR10" s="31"/>
      <c r="GS10" s="31"/>
      <c r="GT10" s="31"/>
      <c r="GU10" s="31"/>
      <c r="GV10" s="31"/>
      <c r="GW10" s="31"/>
      <c r="GX10" s="31"/>
      <c r="GY10" s="31"/>
    </row>
    <row r="11" spans="1:231" s="28" customFormat="1" ht="12.75" customHeight="1" x14ac:dyDescent="0.15">
      <c r="A11" s="494"/>
      <c r="B11" s="498" t="s">
        <v>261</v>
      </c>
      <c r="C11" s="499" t="s">
        <v>693</v>
      </c>
      <c r="D11" s="500" t="s">
        <v>226</v>
      </c>
      <c r="E11" s="501" t="s">
        <v>672</v>
      </c>
      <c r="F11" s="499" t="s">
        <v>671</v>
      </c>
      <c r="G11" s="500" t="s">
        <v>947</v>
      </c>
      <c r="H11" s="501" t="s">
        <v>673</v>
      </c>
      <c r="I11" s="499" t="s">
        <v>670</v>
      </c>
      <c r="J11" s="500" t="s">
        <v>674</v>
      </c>
      <c r="K11" s="501" t="s">
        <v>692</v>
      </c>
      <c r="L11" s="500" t="s">
        <v>669</v>
      </c>
      <c r="M11" s="500" t="s">
        <v>674</v>
      </c>
      <c r="N11" s="500" t="s">
        <v>692</v>
      </c>
      <c r="O11" s="499" t="s">
        <v>681</v>
      </c>
      <c r="P11" s="500" t="s">
        <v>682</v>
      </c>
      <c r="Q11" s="501" t="s">
        <v>672</v>
      </c>
      <c r="R11" s="500" t="s">
        <v>683</v>
      </c>
      <c r="S11" s="500" t="s">
        <v>684</v>
      </c>
      <c r="T11" s="500" t="s">
        <v>672</v>
      </c>
      <c r="U11" s="499" t="s">
        <v>690</v>
      </c>
      <c r="V11" s="500" t="s">
        <v>687</v>
      </c>
      <c r="W11" s="501" t="s">
        <v>672</v>
      </c>
      <c r="X11" s="500" t="s">
        <v>688</v>
      </c>
      <c r="Y11" s="500" t="s">
        <v>689</v>
      </c>
      <c r="Z11" s="501" t="s">
        <v>672</v>
      </c>
      <c r="AA11" s="499" t="s">
        <v>637</v>
      </c>
      <c r="AB11" s="500" t="s">
        <v>638</v>
      </c>
      <c r="AC11" s="501" t="s">
        <v>672</v>
      </c>
      <c r="AD11" s="499" t="s">
        <v>668</v>
      </c>
      <c r="AE11" s="500" t="s">
        <v>638</v>
      </c>
      <c r="AF11" s="501" t="s">
        <v>672</v>
      </c>
      <c r="AG11" s="500" t="s">
        <v>698</v>
      </c>
      <c r="AH11" s="500" t="s">
        <v>696</v>
      </c>
      <c r="AI11" s="500" t="s">
        <v>672</v>
      </c>
      <c r="AJ11" s="499" t="s">
        <v>639</v>
      </c>
      <c r="AK11" s="500" t="s">
        <v>542</v>
      </c>
      <c r="AL11" s="501" t="s">
        <v>673</v>
      </c>
      <c r="AM11" s="500" t="s">
        <v>675</v>
      </c>
      <c r="AN11" s="500" t="s">
        <v>551</v>
      </c>
      <c r="AO11" s="500" t="s">
        <v>672</v>
      </c>
      <c r="AP11" s="499" t="s">
        <v>548</v>
      </c>
      <c r="AQ11" s="500" t="s">
        <v>549</v>
      </c>
      <c r="AR11" s="501" t="s">
        <v>672</v>
      </c>
      <c r="AS11" s="500" t="s">
        <v>917</v>
      </c>
      <c r="AT11" s="500" t="s">
        <v>915</v>
      </c>
      <c r="AU11" s="500" t="s">
        <v>672</v>
      </c>
      <c r="AV11" s="499" t="str">
        <f>"S2-0119-"&amp;BY11&amp;CC11&amp;CV11&amp;CZ11&amp;DD11</f>
        <v>S2-0119-S1W0</v>
      </c>
      <c r="AW11" s="500" t="s">
        <v>946</v>
      </c>
      <c r="AX11" s="501">
        <v>1</v>
      </c>
      <c r="AY11" s="499" t="s">
        <v>661</v>
      </c>
      <c r="AZ11" s="500" t="s">
        <v>661</v>
      </c>
      <c r="BA11" s="501" t="s">
        <v>661</v>
      </c>
      <c r="BB11" s="499" t="s">
        <v>661</v>
      </c>
      <c r="BC11" s="500" t="s">
        <v>661</v>
      </c>
      <c r="BD11" s="501" t="s">
        <v>661</v>
      </c>
      <c r="BE11" s="500" t="s">
        <v>661</v>
      </c>
      <c r="BF11" s="500" t="s">
        <v>661</v>
      </c>
      <c r="BG11" s="500" t="s">
        <v>661</v>
      </c>
      <c r="BH11" s="499" t="s">
        <v>661</v>
      </c>
      <c r="BI11" s="500" t="s">
        <v>661</v>
      </c>
      <c r="BJ11" s="501" t="s">
        <v>661</v>
      </c>
      <c r="BK11" s="500" t="s">
        <v>661</v>
      </c>
      <c r="BL11" s="500" t="s">
        <v>661</v>
      </c>
      <c r="BM11" s="500" t="s">
        <v>661</v>
      </c>
      <c r="BN11" s="499" t="s">
        <v>661</v>
      </c>
      <c r="BO11" s="500" t="s">
        <v>661</v>
      </c>
      <c r="BP11" s="501" t="s">
        <v>661</v>
      </c>
      <c r="BQ11" s="500" t="s">
        <v>661</v>
      </c>
      <c r="BR11" s="500" t="s">
        <v>661</v>
      </c>
      <c r="BS11" s="500" t="s">
        <v>661</v>
      </c>
      <c r="BT11" s="499" t="s">
        <v>661</v>
      </c>
      <c r="BU11" s="500" t="s">
        <v>661</v>
      </c>
      <c r="BV11" s="501" t="s">
        <v>661</v>
      </c>
      <c r="BW11" s="510"/>
      <c r="BX11" s="492" t="str">
        <f>BY11&amp;CC11&amp;CV11&amp;CZ11&amp;DD11</f>
        <v>S1W0</v>
      </c>
      <c r="BY11" s="517" t="s">
        <v>2</v>
      </c>
      <c r="BZ11" s="499" t="s">
        <v>694</v>
      </c>
      <c r="CA11" s="500" t="s">
        <v>903</v>
      </c>
      <c r="CB11" s="501" t="s">
        <v>672</v>
      </c>
      <c r="CC11" s="503">
        <v>1</v>
      </c>
      <c r="CD11" s="499" t="s">
        <v>677</v>
      </c>
      <c r="CE11" s="500" t="s">
        <v>662</v>
      </c>
      <c r="CF11" s="501" t="s">
        <v>692</v>
      </c>
      <c r="CG11" s="499" t="s">
        <v>679</v>
      </c>
      <c r="CH11" s="500" t="s">
        <v>732</v>
      </c>
      <c r="CI11" s="501" t="s">
        <v>692</v>
      </c>
      <c r="CJ11" s="499" t="s">
        <v>678</v>
      </c>
      <c r="CK11" s="500" t="s">
        <v>733</v>
      </c>
      <c r="CL11" s="501" t="s">
        <v>673</v>
      </c>
      <c r="CM11" s="499" t="s">
        <v>680</v>
      </c>
      <c r="CN11" s="500" t="s">
        <v>734</v>
      </c>
      <c r="CO11" s="501" t="s">
        <v>673</v>
      </c>
      <c r="CP11" s="499" t="s">
        <v>661</v>
      </c>
      <c r="CQ11" s="500" t="s">
        <v>661</v>
      </c>
      <c r="CR11" s="501" t="s">
        <v>661</v>
      </c>
      <c r="CS11" s="499" t="s">
        <v>661</v>
      </c>
      <c r="CT11" s="500" t="s">
        <v>661</v>
      </c>
      <c r="CU11" s="501" t="s">
        <v>661</v>
      </c>
      <c r="CV11" s="503" t="s">
        <v>942</v>
      </c>
      <c r="CW11" s="499" t="s">
        <v>697</v>
      </c>
      <c r="CX11" s="500" t="s">
        <v>686</v>
      </c>
      <c r="CY11" s="501" t="s">
        <v>672</v>
      </c>
      <c r="CZ11" s="503">
        <v>0</v>
      </c>
      <c r="DA11" s="499" t="s">
        <v>661</v>
      </c>
      <c r="DB11" s="500" t="s">
        <v>661</v>
      </c>
      <c r="DC11" s="501" t="s">
        <v>661</v>
      </c>
      <c r="DD11" s="509"/>
      <c r="DE11" s="510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  <c r="GP11" s="31"/>
      <c r="GQ11" s="31"/>
      <c r="GR11" s="31"/>
      <c r="GS11" s="31"/>
      <c r="GT11" s="31"/>
      <c r="GU11" s="31"/>
      <c r="GV11" s="31"/>
      <c r="GW11" s="31"/>
      <c r="GX11" s="31"/>
      <c r="GY11" s="31"/>
    </row>
    <row r="12" spans="1:231" s="28" customFormat="1" ht="12.75" customHeight="1" x14ac:dyDescent="0.15">
      <c r="A12" s="494"/>
      <c r="B12" s="504" t="s">
        <v>644</v>
      </c>
      <c r="C12" s="504" t="s">
        <v>664</v>
      </c>
      <c r="D12" s="505" t="s">
        <v>551</v>
      </c>
      <c r="E12" s="506">
        <v>1</v>
      </c>
      <c r="F12" s="504" t="s">
        <v>667</v>
      </c>
      <c r="G12" s="505" t="s">
        <v>638</v>
      </c>
      <c r="H12" s="506">
        <v>1</v>
      </c>
      <c r="I12" s="504" t="s">
        <v>669</v>
      </c>
      <c r="J12" s="505" t="s">
        <v>662</v>
      </c>
      <c r="K12" s="506">
        <v>4</v>
      </c>
      <c r="L12" s="505" t="s">
        <v>670</v>
      </c>
      <c r="M12" s="505" t="s">
        <v>662</v>
      </c>
      <c r="N12" s="505">
        <v>4</v>
      </c>
      <c r="O12" s="504" t="s">
        <v>637</v>
      </c>
      <c r="P12" s="505" t="s">
        <v>638</v>
      </c>
      <c r="Q12" s="506">
        <v>1</v>
      </c>
      <c r="R12" s="505" t="s">
        <v>639</v>
      </c>
      <c r="S12" s="505" t="s">
        <v>542</v>
      </c>
      <c r="T12" s="505">
        <v>2</v>
      </c>
      <c r="U12" s="499" t="s">
        <v>661</v>
      </c>
      <c r="V12" s="500" t="s">
        <v>661</v>
      </c>
      <c r="W12" s="501" t="s">
        <v>661</v>
      </c>
      <c r="X12" s="500" t="s">
        <v>661</v>
      </c>
      <c r="Y12" s="500" t="s">
        <v>661</v>
      </c>
      <c r="Z12" s="501" t="s">
        <v>661</v>
      </c>
      <c r="AA12" s="499" t="s">
        <v>661</v>
      </c>
      <c r="AB12" s="500" t="s">
        <v>661</v>
      </c>
      <c r="AC12" s="501" t="s">
        <v>661</v>
      </c>
      <c r="AD12" s="499" t="s">
        <v>661</v>
      </c>
      <c r="AE12" s="500" t="s">
        <v>661</v>
      </c>
      <c r="AF12" s="501" t="s">
        <v>661</v>
      </c>
      <c r="AG12" s="500" t="s">
        <v>661</v>
      </c>
      <c r="AH12" s="500" t="s">
        <v>661</v>
      </c>
      <c r="AI12" s="500" t="s">
        <v>661</v>
      </c>
      <c r="AJ12" s="499" t="s">
        <v>661</v>
      </c>
      <c r="AK12" s="500" t="s">
        <v>661</v>
      </c>
      <c r="AL12" s="501" t="s">
        <v>661</v>
      </c>
      <c r="AM12" s="500" t="s">
        <v>661</v>
      </c>
      <c r="AN12" s="500" t="s">
        <v>661</v>
      </c>
      <c r="AO12" s="500" t="s">
        <v>661</v>
      </c>
      <c r="AP12" s="499" t="s">
        <v>661</v>
      </c>
      <c r="AQ12" s="500" t="s">
        <v>661</v>
      </c>
      <c r="AR12" s="501" t="s">
        <v>661</v>
      </c>
      <c r="AS12" s="500" t="s">
        <v>661</v>
      </c>
      <c r="AT12" s="500" t="s">
        <v>661</v>
      </c>
      <c r="AU12" s="500" t="s">
        <v>661</v>
      </c>
      <c r="AV12" s="499" t="s">
        <v>661</v>
      </c>
      <c r="AW12" s="500" t="s">
        <v>661</v>
      </c>
      <c r="AX12" s="501" t="s">
        <v>661</v>
      </c>
      <c r="AY12" s="499" t="s">
        <v>661</v>
      </c>
      <c r="AZ12" s="500" t="s">
        <v>661</v>
      </c>
      <c r="BA12" s="501" t="s">
        <v>661</v>
      </c>
      <c r="BB12" s="499" t="s">
        <v>661</v>
      </c>
      <c r="BC12" s="500" t="s">
        <v>661</v>
      </c>
      <c r="BD12" s="501" t="s">
        <v>661</v>
      </c>
      <c r="BE12" s="500" t="s">
        <v>661</v>
      </c>
      <c r="BF12" s="500" t="s">
        <v>661</v>
      </c>
      <c r="BG12" s="500" t="s">
        <v>661</v>
      </c>
      <c r="BH12" s="499" t="s">
        <v>661</v>
      </c>
      <c r="BI12" s="500" t="s">
        <v>661</v>
      </c>
      <c r="BJ12" s="501" t="s">
        <v>661</v>
      </c>
      <c r="BK12" s="500" t="s">
        <v>661</v>
      </c>
      <c r="BL12" s="500" t="s">
        <v>661</v>
      </c>
      <c r="BM12" s="500" t="s">
        <v>661</v>
      </c>
      <c r="BN12" s="499" t="s">
        <v>661</v>
      </c>
      <c r="BO12" s="500" t="s">
        <v>661</v>
      </c>
      <c r="BP12" s="501" t="s">
        <v>661</v>
      </c>
      <c r="BQ12" s="500" t="s">
        <v>661</v>
      </c>
      <c r="BR12" s="500" t="s">
        <v>661</v>
      </c>
      <c r="BS12" s="500" t="s">
        <v>661</v>
      </c>
      <c r="BT12" s="499" t="s">
        <v>661</v>
      </c>
      <c r="BU12" s="500" t="s">
        <v>661</v>
      </c>
      <c r="BV12" s="501" t="s">
        <v>661</v>
      </c>
      <c r="BW12" s="510"/>
      <c r="BX12" s="510"/>
      <c r="BY12" s="509"/>
      <c r="BZ12" s="499"/>
      <c r="CA12" s="500"/>
      <c r="CB12" s="501"/>
      <c r="CC12" s="509"/>
      <c r="CD12" s="499"/>
      <c r="CE12" s="500"/>
      <c r="CF12" s="501"/>
      <c r="CG12" s="499"/>
      <c r="CH12" s="500"/>
      <c r="CI12" s="501"/>
      <c r="CJ12" s="499"/>
      <c r="CK12" s="500"/>
      <c r="CL12" s="501"/>
      <c r="CM12" s="499"/>
      <c r="CN12" s="500"/>
      <c r="CO12" s="501"/>
      <c r="CP12" s="499"/>
      <c r="CQ12" s="500"/>
      <c r="CR12" s="501"/>
      <c r="CS12" s="499"/>
      <c r="CT12" s="500"/>
      <c r="CU12" s="501"/>
      <c r="CV12" s="509"/>
      <c r="CW12" s="499"/>
      <c r="CX12" s="500"/>
      <c r="CY12" s="501"/>
      <c r="CZ12" s="509"/>
      <c r="DA12" s="499"/>
      <c r="DB12" s="500"/>
      <c r="DC12" s="501"/>
      <c r="DD12" s="509"/>
      <c r="DE12" s="510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  <c r="FY12" s="29"/>
      <c r="FZ12" s="29"/>
      <c r="GA12" s="29"/>
      <c r="GB12" s="29"/>
      <c r="GC12" s="29"/>
      <c r="GD12" s="29"/>
      <c r="GE12" s="29"/>
      <c r="GF12" s="29"/>
      <c r="GG12" s="29"/>
      <c r="GH12" s="29"/>
      <c r="GI12" s="29"/>
      <c r="GJ12" s="29"/>
      <c r="GK12" s="29"/>
      <c r="GL12" s="29"/>
      <c r="GM12" s="29"/>
      <c r="GN12" s="29"/>
      <c r="GO12" s="29"/>
      <c r="GP12" s="29"/>
      <c r="GQ12" s="29"/>
      <c r="GR12" s="29"/>
      <c r="GS12" s="29"/>
      <c r="GT12" s="29"/>
      <c r="GU12" s="29"/>
      <c r="GV12" s="29"/>
      <c r="GW12" s="29"/>
      <c r="GX12" s="29"/>
      <c r="GY12" s="29"/>
      <c r="GZ12" s="29"/>
      <c r="HA12" s="29"/>
      <c r="HB12" s="29"/>
      <c r="HC12" s="29"/>
      <c r="HD12" s="29"/>
      <c r="HE12" s="29"/>
      <c r="HF12" s="29"/>
      <c r="HG12" s="29"/>
      <c r="HH12" s="29"/>
      <c r="HI12" s="29"/>
      <c r="HJ12" s="29"/>
      <c r="HK12" s="29"/>
      <c r="HL12" s="29"/>
      <c r="HM12" s="29"/>
      <c r="HN12" s="29"/>
      <c r="HO12" s="29"/>
      <c r="HP12" s="29"/>
      <c r="HQ12" s="29"/>
      <c r="HR12" s="29"/>
      <c r="HS12" s="29"/>
      <c r="HT12" s="29"/>
      <c r="HU12" s="29"/>
      <c r="HV12" s="29"/>
      <c r="HW12" s="29"/>
    </row>
    <row r="13" spans="1:231" s="28" customFormat="1" ht="12.75" customHeight="1" x14ac:dyDescent="0.15">
      <c r="A13" s="494"/>
      <c r="B13" s="504" t="s">
        <v>645</v>
      </c>
      <c r="C13" s="504" t="s">
        <v>664</v>
      </c>
      <c r="D13" s="500" t="s">
        <v>551</v>
      </c>
      <c r="E13" s="501">
        <v>1</v>
      </c>
      <c r="F13" s="504" t="s">
        <v>668</v>
      </c>
      <c r="G13" s="500" t="s">
        <v>638</v>
      </c>
      <c r="H13" s="501">
        <v>1</v>
      </c>
      <c r="I13" s="504" t="s">
        <v>669</v>
      </c>
      <c r="J13" s="500" t="s">
        <v>662</v>
      </c>
      <c r="K13" s="501">
        <v>4</v>
      </c>
      <c r="L13" s="505" t="s">
        <v>670</v>
      </c>
      <c r="M13" s="500" t="s">
        <v>662</v>
      </c>
      <c r="N13" s="500">
        <v>4</v>
      </c>
      <c r="O13" s="504" t="s">
        <v>637</v>
      </c>
      <c r="P13" s="500" t="s">
        <v>638</v>
      </c>
      <c r="Q13" s="501">
        <v>1</v>
      </c>
      <c r="R13" s="505" t="s">
        <v>639</v>
      </c>
      <c r="S13" s="500" t="s">
        <v>542</v>
      </c>
      <c r="T13" s="500">
        <v>2</v>
      </c>
      <c r="U13" s="499" t="s">
        <v>661</v>
      </c>
      <c r="V13" s="500" t="s">
        <v>661</v>
      </c>
      <c r="W13" s="501" t="s">
        <v>661</v>
      </c>
      <c r="X13" s="500" t="s">
        <v>661</v>
      </c>
      <c r="Y13" s="500" t="s">
        <v>661</v>
      </c>
      <c r="Z13" s="501" t="s">
        <v>661</v>
      </c>
      <c r="AA13" s="499" t="s">
        <v>661</v>
      </c>
      <c r="AB13" s="500" t="s">
        <v>661</v>
      </c>
      <c r="AC13" s="501" t="s">
        <v>661</v>
      </c>
      <c r="AD13" s="499" t="s">
        <v>661</v>
      </c>
      <c r="AE13" s="500" t="s">
        <v>661</v>
      </c>
      <c r="AF13" s="501" t="s">
        <v>661</v>
      </c>
      <c r="AG13" s="500" t="s">
        <v>661</v>
      </c>
      <c r="AH13" s="500" t="s">
        <v>661</v>
      </c>
      <c r="AI13" s="500" t="s">
        <v>661</v>
      </c>
      <c r="AJ13" s="499" t="s">
        <v>661</v>
      </c>
      <c r="AK13" s="500" t="s">
        <v>661</v>
      </c>
      <c r="AL13" s="501" t="s">
        <v>661</v>
      </c>
      <c r="AM13" s="500" t="s">
        <v>661</v>
      </c>
      <c r="AN13" s="500" t="s">
        <v>661</v>
      </c>
      <c r="AO13" s="500" t="s">
        <v>661</v>
      </c>
      <c r="AP13" s="499" t="s">
        <v>661</v>
      </c>
      <c r="AQ13" s="500" t="s">
        <v>661</v>
      </c>
      <c r="AR13" s="501" t="s">
        <v>661</v>
      </c>
      <c r="AS13" s="500" t="s">
        <v>661</v>
      </c>
      <c r="AT13" s="500" t="s">
        <v>661</v>
      </c>
      <c r="AU13" s="500" t="s">
        <v>661</v>
      </c>
      <c r="AV13" s="499" t="s">
        <v>661</v>
      </c>
      <c r="AW13" s="500" t="s">
        <v>661</v>
      </c>
      <c r="AX13" s="501" t="s">
        <v>661</v>
      </c>
      <c r="AY13" s="499" t="s">
        <v>661</v>
      </c>
      <c r="AZ13" s="500" t="s">
        <v>661</v>
      </c>
      <c r="BA13" s="501" t="s">
        <v>661</v>
      </c>
      <c r="BB13" s="499" t="s">
        <v>661</v>
      </c>
      <c r="BC13" s="500" t="s">
        <v>661</v>
      </c>
      <c r="BD13" s="501" t="s">
        <v>661</v>
      </c>
      <c r="BE13" s="500" t="s">
        <v>661</v>
      </c>
      <c r="BF13" s="500" t="s">
        <v>661</v>
      </c>
      <c r="BG13" s="500" t="s">
        <v>661</v>
      </c>
      <c r="BH13" s="499" t="s">
        <v>661</v>
      </c>
      <c r="BI13" s="500" t="s">
        <v>661</v>
      </c>
      <c r="BJ13" s="501" t="s">
        <v>661</v>
      </c>
      <c r="BK13" s="500" t="s">
        <v>661</v>
      </c>
      <c r="BL13" s="500" t="s">
        <v>661</v>
      </c>
      <c r="BM13" s="500" t="s">
        <v>661</v>
      </c>
      <c r="BN13" s="499" t="s">
        <v>661</v>
      </c>
      <c r="BO13" s="500" t="s">
        <v>661</v>
      </c>
      <c r="BP13" s="501" t="s">
        <v>661</v>
      </c>
      <c r="BQ13" s="500" t="s">
        <v>661</v>
      </c>
      <c r="BR13" s="500" t="s">
        <v>661</v>
      </c>
      <c r="BS13" s="500" t="s">
        <v>661</v>
      </c>
      <c r="BT13" s="499" t="s">
        <v>661</v>
      </c>
      <c r="BU13" s="500" t="s">
        <v>661</v>
      </c>
      <c r="BV13" s="501" t="s">
        <v>661</v>
      </c>
      <c r="BW13" s="510"/>
      <c r="BX13" s="510"/>
      <c r="BY13" s="509"/>
      <c r="BZ13" s="499"/>
      <c r="CA13" s="500"/>
      <c r="CB13" s="501"/>
      <c r="CC13" s="509"/>
      <c r="CD13" s="499"/>
      <c r="CE13" s="500"/>
      <c r="CF13" s="501"/>
      <c r="CG13" s="499"/>
      <c r="CH13" s="500"/>
      <c r="CI13" s="501"/>
      <c r="CJ13" s="499"/>
      <c r="CK13" s="500"/>
      <c r="CL13" s="501"/>
      <c r="CM13" s="499"/>
      <c r="CN13" s="500"/>
      <c r="CO13" s="501"/>
      <c r="CP13" s="499"/>
      <c r="CQ13" s="500"/>
      <c r="CR13" s="501"/>
      <c r="CS13" s="499"/>
      <c r="CT13" s="500"/>
      <c r="CU13" s="501"/>
      <c r="CV13" s="509"/>
      <c r="CW13" s="499"/>
      <c r="CX13" s="500"/>
      <c r="CY13" s="501"/>
      <c r="CZ13" s="509"/>
      <c r="DA13" s="499"/>
      <c r="DB13" s="500"/>
      <c r="DC13" s="501"/>
      <c r="DD13" s="509"/>
      <c r="DE13" s="510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  <c r="GQ13" s="29"/>
      <c r="GR13" s="29"/>
      <c r="GS13" s="29"/>
      <c r="GT13" s="29"/>
      <c r="GU13" s="29"/>
      <c r="GV13" s="29"/>
      <c r="GW13" s="29"/>
      <c r="GX13" s="29"/>
      <c r="GY13" s="29"/>
      <c r="GZ13" s="29"/>
      <c r="HA13" s="29"/>
      <c r="HB13" s="29"/>
      <c r="HC13" s="29"/>
      <c r="HD13" s="29"/>
      <c r="HE13" s="29"/>
      <c r="HF13" s="29"/>
      <c r="HG13" s="29"/>
      <c r="HH13" s="29"/>
      <c r="HI13" s="29"/>
      <c r="HJ13" s="29"/>
      <c r="HK13" s="29"/>
      <c r="HL13" s="29"/>
      <c r="HM13" s="29"/>
      <c r="HN13" s="29"/>
      <c r="HO13" s="29"/>
      <c r="HP13" s="29"/>
      <c r="HQ13" s="29"/>
      <c r="HR13" s="29"/>
      <c r="HS13" s="29"/>
      <c r="HT13" s="29"/>
      <c r="HU13" s="29"/>
      <c r="HV13" s="29"/>
      <c r="HW13" s="29"/>
    </row>
    <row r="14" spans="1:231" s="28" customFormat="1" ht="12.75" customHeight="1" x14ac:dyDescent="0.15">
      <c r="A14" s="494"/>
      <c r="B14" s="498" t="s">
        <v>262</v>
      </c>
      <c r="C14" s="499" t="s">
        <v>691</v>
      </c>
      <c r="D14" s="500" t="s">
        <v>226</v>
      </c>
      <c r="E14" s="501" t="s">
        <v>672</v>
      </c>
      <c r="F14" s="499" t="s">
        <v>671</v>
      </c>
      <c r="G14" s="500" t="s">
        <v>947</v>
      </c>
      <c r="H14" s="501" t="s">
        <v>673</v>
      </c>
      <c r="I14" s="499" t="s">
        <v>670</v>
      </c>
      <c r="J14" s="500" t="s">
        <v>674</v>
      </c>
      <c r="K14" s="501" t="s">
        <v>692</v>
      </c>
      <c r="L14" s="500" t="s">
        <v>669</v>
      </c>
      <c r="M14" s="500" t="s">
        <v>674</v>
      </c>
      <c r="N14" s="500" t="s">
        <v>673</v>
      </c>
      <c r="O14" s="499" t="s">
        <v>681</v>
      </c>
      <c r="P14" s="500" t="s">
        <v>682</v>
      </c>
      <c r="Q14" s="501" t="s">
        <v>672</v>
      </c>
      <c r="R14" s="500" t="s">
        <v>683</v>
      </c>
      <c r="S14" s="500" t="s">
        <v>684</v>
      </c>
      <c r="T14" s="500" t="s">
        <v>672</v>
      </c>
      <c r="U14" s="499" t="s">
        <v>690</v>
      </c>
      <c r="V14" s="500" t="s">
        <v>687</v>
      </c>
      <c r="W14" s="501" t="s">
        <v>672</v>
      </c>
      <c r="X14" s="500" t="s">
        <v>688</v>
      </c>
      <c r="Y14" s="500" t="s">
        <v>689</v>
      </c>
      <c r="Z14" s="501" t="s">
        <v>672</v>
      </c>
      <c r="AA14" s="499" t="s">
        <v>637</v>
      </c>
      <c r="AB14" s="500" t="s">
        <v>638</v>
      </c>
      <c r="AC14" s="501" t="s">
        <v>672</v>
      </c>
      <c r="AD14" s="499" t="s">
        <v>667</v>
      </c>
      <c r="AE14" s="500" t="s">
        <v>638</v>
      </c>
      <c r="AF14" s="501" t="s">
        <v>672</v>
      </c>
      <c r="AG14" s="500" t="s">
        <v>948</v>
      </c>
      <c r="AH14" s="500" t="s">
        <v>949</v>
      </c>
      <c r="AI14" s="500" t="s">
        <v>950</v>
      </c>
      <c r="AJ14" s="499" t="s">
        <v>639</v>
      </c>
      <c r="AK14" s="500" t="s">
        <v>542</v>
      </c>
      <c r="AL14" s="501" t="s">
        <v>673</v>
      </c>
      <c r="AM14" s="500" t="s">
        <v>675</v>
      </c>
      <c r="AN14" s="500" t="s">
        <v>551</v>
      </c>
      <c r="AO14" s="500" t="s">
        <v>672</v>
      </c>
      <c r="AP14" s="499" t="s">
        <v>548</v>
      </c>
      <c r="AQ14" s="500" t="s">
        <v>549</v>
      </c>
      <c r="AR14" s="501" t="s">
        <v>672</v>
      </c>
      <c r="AS14" s="500" t="s">
        <v>917</v>
      </c>
      <c r="AT14" s="500" t="s">
        <v>915</v>
      </c>
      <c r="AU14" s="500" t="s">
        <v>672</v>
      </c>
      <c r="AV14" s="499" t="str">
        <f>"S2-0119-"&amp;BY14&amp;CC14&amp;CV14&amp;CZ14&amp;DD14</f>
        <v>S2-0119-R1Y0</v>
      </c>
      <c r="AW14" s="500" t="s">
        <v>946</v>
      </c>
      <c r="AX14" s="501">
        <v>1</v>
      </c>
      <c r="AY14" s="499" t="s">
        <v>661</v>
      </c>
      <c r="AZ14" s="500" t="s">
        <v>661</v>
      </c>
      <c r="BA14" s="501" t="s">
        <v>661</v>
      </c>
      <c r="BB14" s="499" t="s">
        <v>661</v>
      </c>
      <c r="BC14" s="500" t="s">
        <v>661</v>
      </c>
      <c r="BD14" s="501" t="s">
        <v>661</v>
      </c>
      <c r="BE14" s="500" t="s">
        <v>661</v>
      </c>
      <c r="BF14" s="500" t="s">
        <v>661</v>
      </c>
      <c r="BG14" s="500" t="s">
        <v>661</v>
      </c>
      <c r="BH14" s="499" t="s">
        <v>661</v>
      </c>
      <c r="BI14" s="500" t="s">
        <v>661</v>
      </c>
      <c r="BJ14" s="501" t="s">
        <v>661</v>
      </c>
      <c r="BK14" s="500" t="s">
        <v>661</v>
      </c>
      <c r="BL14" s="500" t="s">
        <v>661</v>
      </c>
      <c r="BM14" s="500" t="s">
        <v>661</v>
      </c>
      <c r="BN14" s="499" t="s">
        <v>661</v>
      </c>
      <c r="BO14" s="500" t="s">
        <v>661</v>
      </c>
      <c r="BP14" s="501" t="s">
        <v>661</v>
      </c>
      <c r="BQ14" s="500" t="s">
        <v>661</v>
      </c>
      <c r="BR14" s="500" t="s">
        <v>661</v>
      </c>
      <c r="BS14" s="500" t="s">
        <v>661</v>
      </c>
      <c r="BT14" s="499" t="s">
        <v>661</v>
      </c>
      <c r="BU14" s="500" t="s">
        <v>661</v>
      </c>
      <c r="BV14" s="501" t="s">
        <v>661</v>
      </c>
      <c r="BW14" s="510"/>
      <c r="BX14" s="492" t="str">
        <f>BY14&amp;CC14&amp;CV14&amp;CZ14&amp;DD14</f>
        <v>R1Y0</v>
      </c>
      <c r="BY14" s="503" t="s">
        <v>1</v>
      </c>
      <c r="BZ14" s="504" t="s">
        <v>676</v>
      </c>
      <c r="CA14" s="505" t="s">
        <v>903</v>
      </c>
      <c r="CB14" s="506" t="s">
        <v>672</v>
      </c>
      <c r="CC14" s="503">
        <v>1</v>
      </c>
      <c r="CD14" s="499" t="s">
        <v>677</v>
      </c>
      <c r="CE14" s="500" t="s">
        <v>662</v>
      </c>
      <c r="CF14" s="501" t="s">
        <v>692</v>
      </c>
      <c r="CG14" s="499" t="s">
        <v>679</v>
      </c>
      <c r="CH14" s="500" t="s">
        <v>732</v>
      </c>
      <c r="CI14" s="501" t="s">
        <v>692</v>
      </c>
      <c r="CJ14" s="499" t="s">
        <v>678</v>
      </c>
      <c r="CK14" s="500" t="s">
        <v>733</v>
      </c>
      <c r="CL14" s="501" t="s">
        <v>673</v>
      </c>
      <c r="CM14" s="499" t="s">
        <v>680</v>
      </c>
      <c r="CN14" s="500" t="s">
        <v>734</v>
      </c>
      <c r="CO14" s="501" t="s">
        <v>673</v>
      </c>
      <c r="CP14" s="499" t="s">
        <v>661</v>
      </c>
      <c r="CQ14" s="500" t="s">
        <v>661</v>
      </c>
      <c r="CR14" s="501" t="s">
        <v>661</v>
      </c>
      <c r="CS14" s="499" t="s">
        <v>661</v>
      </c>
      <c r="CT14" s="500" t="s">
        <v>661</v>
      </c>
      <c r="CU14" s="501" t="s">
        <v>661</v>
      </c>
      <c r="CV14" s="503" t="s">
        <v>944</v>
      </c>
      <c r="CW14" s="499" t="s">
        <v>685</v>
      </c>
      <c r="CX14" s="500" t="s">
        <v>686</v>
      </c>
      <c r="CY14" s="453">
        <v>1</v>
      </c>
      <c r="CZ14" s="503">
        <v>0</v>
      </c>
      <c r="DA14" s="499" t="s">
        <v>661</v>
      </c>
      <c r="DB14" s="500" t="s">
        <v>661</v>
      </c>
      <c r="DC14" s="501" t="s">
        <v>661</v>
      </c>
      <c r="DD14" s="507"/>
      <c r="DE14" s="508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</row>
    <row r="15" spans="1:231" s="28" customFormat="1" ht="12.75" customHeight="1" x14ac:dyDescent="0.15">
      <c r="A15" s="494"/>
      <c r="B15" s="498" t="s">
        <v>263</v>
      </c>
      <c r="C15" s="499" t="s">
        <v>693</v>
      </c>
      <c r="D15" s="500" t="s">
        <v>226</v>
      </c>
      <c r="E15" s="501" t="s">
        <v>672</v>
      </c>
      <c r="F15" s="499" t="s">
        <v>671</v>
      </c>
      <c r="G15" s="500" t="s">
        <v>947</v>
      </c>
      <c r="H15" s="501" t="s">
        <v>673</v>
      </c>
      <c r="I15" s="499" t="s">
        <v>670</v>
      </c>
      <c r="J15" s="500" t="s">
        <v>674</v>
      </c>
      <c r="K15" s="501" t="s">
        <v>692</v>
      </c>
      <c r="L15" s="500" t="s">
        <v>669</v>
      </c>
      <c r="M15" s="500" t="s">
        <v>674</v>
      </c>
      <c r="N15" s="500" t="s">
        <v>673</v>
      </c>
      <c r="O15" s="499" t="s">
        <v>681</v>
      </c>
      <c r="P15" s="500" t="s">
        <v>682</v>
      </c>
      <c r="Q15" s="501" t="s">
        <v>672</v>
      </c>
      <c r="R15" s="500" t="s">
        <v>683</v>
      </c>
      <c r="S15" s="500" t="s">
        <v>684</v>
      </c>
      <c r="T15" s="500" t="s">
        <v>672</v>
      </c>
      <c r="U15" s="499" t="s">
        <v>690</v>
      </c>
      <c r="V15" s="500" t="s">
        <v>687</v>
      </c>
      <c r="W15" s="501" t="s">
        <v>672</v>
      </c>
      <c r="X15" s="500" t="s">
        <v>688</v>
      </c>
      <c r="Y15" s="500" t="s">
        <v>689</v>
      </c>
      <c r="Z15" s="501" t="s">
        <v>672</v>
      </c>
      <c r="AA15" s="499" t="s">
        <v>637</v>
      </c>
      <c r="AB15" s="500" t="s">
        <v>638</v>
      </c>
      <c r="AC15" s="501" t="s">
        <v>672</v>
      </c>
      <c r="AD15" s="499" t="s">
        <v>667</v>
      </c>
      <c r="AE15" s="500" t="s">
        <v>638</v>
      </c>
      <c r="AF15" s="501" t="s">
        <v>672</v>
      </c>
      <c r="AG15" s="500" t="s">
        <v>948</v>
      </c>
      <c r="AH15" s="500" t="s">
        <v>949</v>
      </c>
      <c r="AI15" s="500" t="s">
        <v>950</v>
      </c>
      <c r="AJ15" s="499" t="s">
        <v>639</v>
      </c>
      <c r="AK15" s="500" t="s">
        <v>542</v>
      </c>
      <c r="AL15" s="501" t="s">
        <v>673</v>
      </c>
      <c r="AM15" s="500" t="s">
        <v>675</v>
      </c>
      <c r="AN15" s="500" t="s">
        <v>551</v>
      </c>
      <c r="AO15" s="500" t="s">
        <v>672</v>
      </c>
      <c r="AP15" s="499" t="s">
        <v>548</v>
      </c>
      <c r="AQ15" s="500" t="s">
        <v>549</v>
      </c>
      <c r="AR15" s="501" t="s">
        <v>672</v>
      </c>
      <c r="AS15" s="500" t="s">
        <v>917</v>
      </c>
      <c r="AT15" s="500" t="s">
        <v>915</v>
      </c>
      <c r="AU15" s="500" t="s">
        <v>672</v>
      </c>
      <c r="AV15" s="499" t="str">
        <f>"S2-0119-"&amp;BY15&amp;CC15&amp;CV15&amp;CZ15&amp;DD15</f>
        <v>S2-0119-R1Y0</v>
      </c>
      <c r="AW15" s="500" t="s">
        <v>946</v>
      </c>
      <c r="AX15" s="501">
        <v>1</v>
      </c>
      <c r="AY15" s="499" t="s">
        <v>661</v>
      </c>
      <c r="AZ15" s="500" t="s">
        <v>661</v>
      </c>
      <c r="BA15" s="501" t="s">
        <v>661</v>
      </c>
      <c r="BB15" s="499" t="s">
        <v>661</v>
      </c>
      <c r="BC15" s="500" t="s">
        <v>661</v>
      </c>
      <c r="BD15" s="501" t="s">
        <v>661</v>
      </c>
      <c r="BE15" s="500" t="s">
        <v>661</v>
      </c>
      <c r="BF15" s="500" t="s">
        <v>661</v>
      </c>
      <c r="BG15" s="500" t="s">
        <v>661</v>
      </c>
      <c r="BH15" s="499" t="s">
        <v>661</v>
      </c>
      <c r="BI15" s="500" t="s">
        <v>661</v>
      </c>
      <c r="BJ15" s="501" t="s">
        <v>661</v>
      </c>
      <c r="BK15" s="500" t="s">
        <v>661</v>
      </c>
      <c r="BL15" s="500" t="s">
        <v>661</v>
      </c>
      <c r="BM15" s="500" t="s">
        <v>661</v>
      </c>
      <c r="BN15" s="499" t="s">
        <v>661</v>
      </c>
      <c r="BO15" s="500" t="s">
        <v>661</v>
      </c>
      <c r="BP15" s="501" t="s">
        <v>661</v>
      </c>
      <c r="BQ15" s="500" t="s">
        <v>661</v>
      </c>
      <c r="BR15" s="500" t="s">
        <v>661</v>
      </c>
      <c r="BS15" s="500" t="s">
        <v>661</v>
      </c>
      <c r="BT15" s="499" t="s">
        <v>661</v>
      </c>
      <c r="BU15" s="500" t="s">
        <v>661</v>
      </c>
      <c r="BV15" s="501" t="s">
        <v>661</v>
      </c>
      <c r="BW15" s="510"/>
      <c r="BX15" s="492" t="str">
        <f>BY15&amp;CC15&amp;CV15&amp;CZ15&amp;DD15</f>
        <v>R1Y0</v>
      </c>
      <c r="BY15" s="503" t="s">
        <v>1</v>
      </c>
      <c r="BZ15" s="499" t="s">
        <v>676</v>
      </c>
      <c r="CA15" s="500" t="s">
        <v>903</v>
      </c>
      <c r="CB15" s="501" t="s">
        <v>672</v>
      </c>
      <c r="CC15" s="503">
        <v>1</v>
      </c>
      <c r="CD15" s="499" t="s">
        <v>677</v>
      </c>
      <c r="CE15" s="500" t="s">
        <v>662</v>
      </c>
      <c r="CF15" s="501" t="s">
        <v>692</v>
      </c>
      <c r="CG15" s="499" t="s">
        <v>679</v>
      </c>
      <c r="CH15" s="500" t="s">
        <v>732</v>
      </c>
      <c r="CI15" s="501" t="s">
        <v>692</v>
      </c>
      <c r="CJ15" s="499" t="s">
        <v>678</v>
      </c>
      <c r="CK15" s="500" t="s">
        <v>733</v>
      </c>
      <c r="CL15" s="501" t="s">
        <v>673</v>
      </c>
      <c r="CM15" s="499" t="s">
        <v>680</v>
      </c>
      <c r="CN15" s="500" t="s">
        <v>734</v>
      </c>
      <c r="CO15" s="501" t="s">
        <v>673</v>
      </c>
      <c r="CP15" s="499" t="s">
        <v>661</v>
      </c>
      <c r="CQ15" s="500" t="s">
        <v>661</v>
      </c>
      <c r="CR15" s="501" t="s">
        <v>661</v>
      </c>
      <c r="CS15" s="499" t="s">
        <v>661</v>
      </c>
      <c r="CT15" s="500" t="s">
        <v>661</v>
      </c>
      <c r="CU15" s="501" t="s">
        <v>661</v>
      </c>
      <c r="CV15" s="503" t="s">
        <v>944</v>
      </c>
      <c r="CW15" s="499" t="s">
        <v>685</v>
      </c>
      <c r="CX15" s="500" t="s">
        <v>686</v>
      </c>
      <c r="CY15" s="453">
        <v>1</v>
      </c>
      <c r="CZ15" s="503">
        <v>0</v>
      </c>
      <c r="DA15" s="499" t="s">
        <v>661</v>
      </c>
      <c r="DB15" s="500" t="s">
        <v>661</v>
      </c>
      <c r="DC15" s="501" t="s">
        <v>661</v>
      </c>
      <c r="DD15" s="507"/>
      <c r="DE15" s="508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</row>
    <row r="16" spans="1:231" s="28" customFormat="1" ht="12.75" customHeight="1" x14ac:dyDescent="0.15">
      <c r="A16" s="494"/>
      <c r="B16" s="504" t="s">
        <v>646</v>
      </c>
      <c r="C16" s="504" t="s">
        <v>953</v>
      </c>
      <c r="D16" s="500" t="s">
        <v>551</v>
      </c>
      <c r="E16" s="501">
        <v>1</v>
      </c>
      <c r="F16" s="504" t="s">
        <v>667</v>
      </c>
      <c r="G16" s="500" t="s">
        <v>638</v>
      </c>
      <c r="H16" s="501">
        <v>1</v>
      </c>
      <c r="I16" s="504" t="s">
        <v>669</v>
      </c>
      <c r="J16" s="500" t="s">
        <v>662</v>
      </c>
      <c r="K16" s="501">
        <v>2</v>
      </c>
      <c r="L16" s="505" t="s">
        <v>637</v>
      </c>
      <c r="M16" s="500" t="s">
        <v>638</v>
      </c>
      <c r="N16" s="500">
        <v>1</v>
      </c>
      <c r="O16" s="504" t="s">
        <v>639</v>
      </c>
      <c r="P16" s="500" t="s">
        <v>542</v>
      </c>
      <c r="Q16" s="501">
        <v>2</v>
      </c>
      <c r="R16" s="499" t="s">
        <v>954</v>
      </c>
      <c r="S16" s="500" t="s">
        <v>955</v>
      </c>
      <c r="T16" s="501">
        <v>1</v>
      </c>
      <c r="U16" s="499" t="s">
        <v>661</v>
      </c>
      <c r="V16" s="500" t="s">
        <v>661</v>
      </c>
      <c r="W16" s="501" t="s">
        <v>661</v>
      </c>
      <c r="X16" s="500" t="s">
        <v>661</v>
      </c>
      <c r="Y16" s="500" t="s">
        <v>661</v>
      </c>
      <c r="Z16" s="500" t="s">
        <v>661</v>
      </c>
      <c r="AA16" s="499" t="s">
        <v>661</v>
      </c>
      <c r="AB16" s="500" t="s">
        <v>661</v>
      </c>
      <c r="AC16" s="501" t="s">
        <v>661</v>
      </c>
      <c r="AD16" s="499" t="s">
        <v>661</v>
      </c>
      <c r="AE16" s="500" t="s">
        <v>661</v>
      </c>
      <c r="AF16" s="501" t="s">
        <v>661</v>
      </c>
      <c r="AG16" s="499" t="s">
        <v>661</v>
      </c>
      <c r="AH16" s="500" t="s">
        <v>661</v>
      </c>
      <c r="AI16" s="500" t="s">
        <v>661</v>
      </c>
      <c r="AJ16" s="499" t="s">
        <v>661</v>
      </c>
      <c r="AK16" s="500" t="s">
        <v>661</v>
      </c>
      <c r="AL16" s="501" t="s">
        <v>661</v>
      </c>
      <c r="AM16" s="500" t="s">
        <v>661</v>
      </c>
      <c r="AN16" s="500" t="s">
        <v>661</v>
      </c>
      <c r="AO16" s="500" t="s">
        <v>661</v>
      </c>
      <c r="AP16" s="499" t="s">
        <v>661</v>
      </c>
      <c r="AQ16" s="500" t="s">
        <v>661</v>
      </c>
      <c r="AR16" s="501" t="s">
        <v>661</v>
      </c>
      <c r="AS16" s="500" t="s">
        <v>661</v>
      </c>
      <c r="AT16" s="500" t="s">
        <v>661</v>
      </c>
      <c r="AU16" s="500" t="s">
        <v>661</v>
      </c>
      <c r="AV16" s="499" t="s">
        <v>661</v>
      </c>
      <c r="AW16" s="500" t="s">
        <v>661</v>
      </c>
      <c r="AX16" s="501" t="s">
        <v>661</v>
      </c>
      <c r="AY16" s="499" t="s">
        <v>661</v>
      </c>
      <c r="AZ16" s="500" t="s">
        <v>661</v>
      </c>
      <c r="BA16" s="501" t="s">
        <v>661</v>
      </c>
      <c r="BB16" s="499" t="s">
        <v>661</v>
      </c>
      <c r="BC16" s="500" t="s">
        <v>661</v>
      </c>
      <c r="BD16" s="501" t="s">
        <v>661</v>
      </c>
      <c r="BE16" s="500" t="s">
        <v>661</v>
      </c>
      <c r="BF16" s="500" t="s">
        <v>661</v>
      </c>
      <c r="BG16" s="500" t="s">
        <v>661</v>
      </c>
      <c r="BH16" s="499" t="s">
        <v>661</v>
      </c>
      <c r="BI16" s="500" t="s">
        <v>661</v>
      </c>
      <c r="BJ16" s="501" t="s">
        <v>661</v>
      </c>
      <c r="BK16" s="500" t="s">
        <v>661</v>
      </c>
      <c r="BL16" s="500" t="s">
        <v>661</v>
      </c>
      <c r="BM16" s="500" t="s">
        <v>661</v>
      </c>
      <c r="BN16" s="499" t="s">
        <v>661</v>
      </c>
      <c r="BO16" s="500" t="s">
        <v>661</v>
      </c>
      <c r="BP16" s="501" t="s">
        <v>661</v>
      </c>
      <c r="BQ16" s="500" t="s">
        <v>661</v>
      </c>
      <c r="BR16" s="500" t="s">
        <v>661</v>
      </c>
      <c r="BS16" s="500" t="s">
        <v>661</v>
      </c>
      <c r="BT16" s="499" t="s">
        <v>661</v>
      </c>
      <c r="BU16" s="500" t="s">
        <v>661</v>
      </c>
      <c r="BV16" s="501" t="s">
        <v>661</v>
      </c>
      <c r="BW16" s="510"/>
      <c r="BX16" s="510" t="s">
        <v>956</v>
      </c>
      <c r="BY16" s="509"/>
      <c r="BZ16" s="499"/>
      <c r="CA16" s="500"/>
      <c r="CB16" s="501"/>
      <c r="CC16" s="509"/>
      <c r="CD16" s="499"/>
      <c r="CE16" s="500"/>
      <c r="CF16" s="501"/>
      <c r="CG16" s="499"/>
      <c r="CH16" s="500"/>
      <c r="CI16" s="501"/>
      <c r="CJ16" s="499"/>
      <c r="CK16" s="500"/>
      <c r="CL16" s="501"/>
      <c r="CM16" s="499"/>
      <c r="CN16" s="500"/>
      <c r="CO16" s="501"/>
      <c r="CP16" s="499"/>
      <c r="CQ16" s="500"/>
      <c r="CR16" s="501"/>
      <c r="CS16" s="499"/>
      <c r="CT16" s="500"/>
      <c r="CU16" s="501"/>
      <c r="CV16" s="509"/>
      <c r="CW16" s="499"/>
      <c r="CX16" s="500"/>
      <c r="CY16" s="501"/>
      <c r="CZ16" s="509"/>
      <c r="DA16" s="499"/>
      <c r="DB16" s="500"/>
      <c r="DC16" s="501"/>
      <c r="DD16" s="509"/>
      <c r="DE16" s="510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  <c r="GQ16" s="29"/>
      <c r="GR16" s="29"/>
      <c r="GS16" s="29"/>
      <c r="GT16" s="29"/>
      <c r="GU16" s="29"/>
      <c r="GV16" s="29"/>
      <c r="GW16" s="29"/>
      <c r="GX16" s="29"/>
      <c r="GY16" s="29"/>
      <c r="GZ16" s="29"/>
      <c r="HA16" s="29"/>
      <c r="HB16" s="29"/>
      <c r="HC16" s="29"/>
      <c r="HD16" s="29"/>
      <c r="HE16" s="29"/>
      <c r="HF16" s="29"/>
      <c r="HG16" s="29"/>
      <c r="HH16" s="29"/>
      <c r="HI16" s="29"/>
      <c r="HJ16" s="29"/>
      <c r="HK16" s="29"/>
      <c r="HL16" s="29"/>
      <c r="HM16" s="29"/>
      <c r="HN16" s="29"/>
      <c r="HO16" s="29"/>
      <c r="HP16" s="29"/>
      <c r="HQ16" s="29"/>
      <c r="HR16" s="29"/>
      <c r="HS16" s="29"/>
      <c r="HT16" s="29"/>
      <c r="HU16" s="29"/>
      <c r="HV16" s="29"/>
      <c r="HW16" s="29"/>
    </row>
    <row r="17" spans="1:234" s="28" customFormat="1" ht="12.75" customHeight="1" x14ac:dyDescent="0.15">
      <c r="A17" s="494"/>
      <c r="B17" s="504" t="s">
        <v>647</v>
      </c>
      <c r="C17" s="504" t="s">
        <v>666</v>
      </c>
      <c r="D17" s="500" t="s">
        <v>665</v>
      </c>
      <c r="E17" s="501">
        <v>1</v>
      </c>
      <c r="F17" s="504" t="s">
        <v>953</v>
      </c>
      <c r="G17" s="500" t="s">
        <v>551</v>
      </c>
      <c r="H17" s="501">
        <v>1</v>
      </c>
      <c r="I17" s="504" t="s">
        <v>667</v>
      </c>
      <c r="J17" s="500" t="s">
        <v>638</v>
      </c>
      <c r="K17" s="501">
        <v>1</v>
      </c>
      <c r="L17" s="505" t="s">
        <v>669</v>
      </c>
      <c r="M17" s="500" t="s">
        <v>662</v>
      </c>
      <c r="N17" s="500">
        <v>2</v>
      </c>
      <c r="O17" s="504" t="s">
        <v>670</v>
      </c>
      <c r="P17" s="500" t="s">
        <v>662</v>
      </c>
      <c r="Q17" s="501">
        <v>1</v>
      </c>
      <c r="R17" s="505" t="s">
        <v>637</v>
      </c>
      <c r="S17" s="500" t="s">
        <v>638</v>
      </c>
      <c r="T17" s="500">
        <v>1</v>
      </c>
      <c r="U17" s="504" t="s">
        <v>639</v>
      </c>
      <c r="V17" s="500" t="s">
        <v>542</v>
      </c>
      <c r="W17" s="501">
        <v>2</v>
      </c>
      <c r="X17" s="500" t="s">
        <v>954</v>
      </c>
      <c r="Y17" s="500" t="s">
        <v>955</v>
      </c>
      <c r="Z17" s="500">
        <v>1</v>
      </c>
      <c r="AA17" s="499" t="s">
        <v>661</v>
      </c>
      <c r="AB17" s="500" t="s">
        <v>661</v>
      </c>
      <c r="AC17" s="501" t="s">
        <v>661</v>
      </c>
      <c r="AD17" s="499" t="s">
        <v>661</v>
      </c>
      <c r="AE17" s="500" t="s">
        <v>661</v>
      </c>
      <c r="AF17" s="501" t="s">
        <v>661</v>
      </c>
      <c r="AG17" s="499" t="s">
        <v>661</v>
      </c>
      <c r="AH17" s="500" t="s">
        <v>661</v>
      </c>
      <c r="AI17" s="500" t="s">
        <v>661</v>
      </c>
      <c r="AJ17" s="499" t="s">
        <v>661</v>
      </c>
      <c r="AK17" s="500" t="s">
        <v>661</v>
      </c>
      <c r="AL17" s="501" t="s">
        <v>661</v>
      </c>
      <c r="AM17" s="500" t="s">
        <v>661</v>
      </c>
      <c r="AN17" s="500" t="s">
        <v>661</v>
      </c>
      <c r="AO17" s="500" t="s">
        <v>661</v>
      </c>
      <c r="AP17" s="499" t="s">
        <v>661</v>
      </c>
      <c r="AQ17" s="500" t="s">
        <v>661</v>
      </c>
      <c r="AR17" s="501" t="s">
        <v>661</v>
      </c>
      <c r="AS17" s="500" t="s">
        <v>661</v>
      </c>
      <c r="AT17" s="500" t="s">
        <v>661</v>
      </c>
      <c r="AU17" s="500" t="s">
        <v>661</v>
      </c>
      <c r="AV17" s="499" t="s">
        <v>661</v>
      </c>
      <c r="AW17" s="500" t="s">
        <v>661</v>
      </c>
      <c r="AX17" s="501" t="s">
        <v>661</v>
      </c>
      <c r="AY17" s="499" t="s">
        <v>661</v>
      </c>
      <c r="AZ17" s="500" t="s">
        <v>661</v>
      </c>
      <c r="BA17" s="501" t="s">
        <v>661</v>
      </c>
      <c r="BB17" s="499" t="s">
        <v>661</v>
      </c>
      <c r="BC17" s="500" t="s">
        <v>661</v>
      </c>
      <c r="BD17" s="501" t="s">
        <v>661</v>
      </c>
      <c r="BE17" s="500" t="s">
        <v>661</v>
      </c>
      <c r="BF17" s="500" t="s">
        <v>661</v>
      </c>
      <c r="BG17" s="500" t="s">
        <v>661</v>
      </c>
      <c r="BH17" s="499" t="s">
        <v>661</v>
      </c>
      <c r="BI17" s="500" t="s">
        <v>661</v>
      </c>
      <c r="BJ17" s="501" t="s">
        <v>661</v>
      </c>
      <c r="BK17" s="500" t="s">
        <v>661</v>
      </c>
      <c r="BL17" s="500" t="s">
        <v>661</v>
      </c>
      <c r="BM17" s="500" t="s">
        <v>661</v>
      </c>
      <c r="BN17" s="499" t="s">
        <v>661</v>
      </c>
      <c r="BO17" s="500" t="s">
        <v>661</v>
      </c>
      <c r="BP17" s="501" t="s">
        <v>661</v>
      </c>
      <c r="BQ17" s="500" t="s">
        <v>661</v>
      </c>
      <c r="BR17" s="500" t="s">
        <v>661</v>
      </c>
      <c r="BS17" s="500" t="s">
        <v>661</v>
      </c>
      <c r="BT17" s="499" t="s">
        <v>661</v>
      </c>
      <c r="BU17" s="500" t="s">
        <v>661</v>
      </c>
      <c r="BV17" s="501" t="s">
        <v>661</v>
      </c>
      <c r="BW17" s="510"/>
      <c r="BX17" s="510" t="s">
        <v>956</v>
      </c>
      <c r="BY17" s="509"/>
      <c r="BZ17" s="499"/>
      <c r="CA17" s="500"/>
      <c r="CB17" s="501"/>
      <c r="CC17" s="509"/>
      <c r="CD17" s="499"/>
      <c r="CE17" s="500"/>
      <c r="CF17" s="501"/>
      <c r="CG17" s="499"/>
      <c r="CH17" s="500"/>
      <c r="CI17" s="501"/>
      <c r="CJ17" s="499"/>
      <c r="CK17" s="500"/>
      <c r="CL17" s="501"/>
      <c r="CM17" s="499"/>
      <c r="CN17" s="500"/>
      <c r="CO17" s="501"/>
      <c r="CP17" s="499"/>
      <c r="CQ17" s="500"/>
      <c r="CR17" s="501"/>
      <c r="CS17" s="499"/>
      <c r="CT17" s="500"/>
      <c r="CU17" s="501"/>
      <c r="CV17" s="509"/>
      <c r="CW17" s="499"/>
      <c r="CX17" s="500"/>
      <c r="CY17" s="501"/>
      <c r="CZ17" s="509"/>
      <c r="DA17" s="499"/>
      <c r="DB17" s="500"/>
      <c r="DC17" s="501"/>
      <c r="DD17" s="509"/>
      <c r="DE17" s="510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</row>
    <row r="18" spans="1:234" s="28" customFormat="1" ht="12.75" customHeight="1" x14ac:dyDescent="0.15">
      <c r="A18" s="494"/>
      <c r="B18" s="498" t="s">
        <v>264</v>
      </c>
      <c r="C18" s="499" t="s">
        <v>691</v>
      </c>
      <c r="D18" s="500" t="s">
        <v>226</v>
      </c>
      <c r="E18" s="501" t="s">
        <v>672</v>
      </c>
      <c r="F18" s="499" t="s">
        <v>671</v>
      </c>
      <c r="G18" s="500" t="s">
        <v>947</v>
      </c>
      <c r="H18" s="501" t="s">
        <v>673</v>
      </c>
      <c r="I18" s="499" t="s">
        <v>670</v>
      </c>
      <c r="J18" s="500" t="s">
        <v>674</v>
      </c>
      <c r="K18" s="501" t="s">
        <v>692</v>
      </c>
      <c r="L18" s="500" t="s">
        <v>669</v>
      </c>
      <c r="M18" s="500" t="s">
        <v>674</v>
      </c>
      <c r="N18" s="500" t="s">
        <v>692</v>
      </c>
      <c r="O18" s="499" t="s">
        <v>681</v>
      </c>
      <c r="P18" s="500" t="s">
        <v>682</v>
      </c>
      <c r="Q18" s="501" t="s">
        <v>672</v>
      </c>
      <c r="R18" s="500" t="s">
        <v>683</v>
      </c>
      <c r="S18" s="500" t="s">
        <v>684</v>
      </c>
      <c r="T18" s="500" t="s">
        <v>672</v>
      </c>
      <c r="U18" s="499" t="s">
        <v>690</v>
      </c>
      <c r="V18" s="500" t="s">
        <v>687</v>
      </c>
      <c r="W18" s="501" t="s">
        <v>672</v>
      </c>
      <c r="X18" s="500" t="s">
        <v>688</v>
      </c>
      <c r="Y18" s="500" t="s">
        <v>689</v>
      </c>
      <c r="Z18" s="501" t="s">
        <v>672</v>
      </c>
      <c r="AA18" s="499" t="s">
        <v>637</v>
      </c>
      <c r="AB18" s="500" t="s">
        <v>638</v>
      </c>
      <c r="AC18" s="501" t="s">
        <v>672</v>
      </c>
      <c r="AD18" s="499" t="s">
        <v>667</v>
      </c>
      <c r="AE18" s="500" t="s">
        <v>638</v>
      </c>
      <c r="AF18" s="501" t="s">
        <v>672</v>
      </c>
      <c r="AG18" s="500" t="s">
        <v>695</v>
      </c>
      <c r="AH18" s="500" t="s">
        <v>696</v>
      </c>
      <c r="AI18" s="500" t="s">
        <v>672</v>
      </c>
      <c r="AJ18" s="499" t="s">
        <v>639</v>
      </c>
      <c r="AK18" s="500" t="s">
        <v>542</v>
      </c>
      <c r="AL18" s="501" t="s">
        <v>673</v>
      </c>
      <c r="AM18" s="500" t="s">
        <v>675</v>
      </c>
      <c r="AN18" s="500" t="s">
        <v>551</v>
      </c>
      <c r="AO18" s="500" t="s">
        <v>672</v>
      </c>
      <c r="AP18" s="499" t="s">
        <v>548</v>
      </c>
      <c r="AQ18" s="500" t="s">
        <v>549</v>
      </c>
      <c r="AR18" s="501" t="s">
        <v>672</v>
      </c>
      <c r="AS18" s="500" t="s">
        <v>917</v>
      </c>
      <c r="AT18" s="500" t="s">
        <v>915</v>
      </c>
      <c r="AU18" s="500" t="s">
        <v>672</v>
      </c>
      <c r="AV18" s="499" t="str">
        <f>"S2-0119-"&amp;BY18&amp;CC18&amp;CV18&amp;CZ18&amp;DD18</f>
        <v>S2-0119-S1Y0</v>
      </c>
      <c r="AW18" s="500" t="s">
        <v>946</v>
      </c>
      <c r="AX18" s="501">
        <v>1</v>
      </c>
      <c r="AY18" s="499" t="s">
        <v>661</v>
      </c>
      <c r="AZ18" s="500" t="s">
        <v>661</v>
      </c>
      <c r="BA18" s="501" t="s">
        <v>661</v>
      </c>
      <c r="BB18" s="499" t="s">
        <v>661</v>
      </c>
      <c r="BC18" s="500" t="s">
        <v>661</v>
      </c>
      <c r="BD18" s="501" t="s">
        <v>661</v>
      </c>
      <c r="BE18" s="500" t="s">
        <v>661</v>
      </c>
      <c r="BF18" s="500" t="s">
        <v>661</v>
      </c>
      <c r="BG18" s="500" t="s">
        <v>661</v>
      </c>
      <c r="BH18" s="499" t="s">
        <v>661</v>
      </c>
      <c r="BI18" s="500" t="s">
        <v>661</v>
      </c>
      <c r="BJ18" s="501" t="s">
        <v>661</v>
      </c>
      <c r="BK18" s="500" t="s">
        <v>661</v>
      </c>
      <c r="BL18" s="500" t="s">
        <v>661</v>
      </c>
      <c r="BM18" s="500" t="s">
        <v>661</v>
      </c>
      <c r="BN18" s="499" t="s">
        <v>661</v>
      </c>
      <c r="BO18" s="500" t="s">
        <v>661</v>
      </c>
      <c r="BP18" s="501" t="s">
        <v>661</v>
      </c>
      <c r="BQ18" s="500" t="s">
        <v>661</v>
      </c>
      <c r="BR18" s="500" t="s">
        <v>661</v>
      </c>
      <c r="BS18" s="500" t="s">
        <v>661</v>
      </c>
      <c r="BT18" s="499" t="s">
        <v>661</v>
      </c>
      <c r="BU18" s="500" t="s">
        <v>661</v>
      </c>
      <c r="BV18" s="501" t="s">
        <v>661</v>
      </c>
      <c r="BW18" s="510"/>
      <c r="BX18" s="492" t="str">
        <f>BY18&amp;CC18&amp;CV18&amp;CZ18&amp;DD18</f>
        <v>S1Y0</v>
      </c>
      <c r="BY18" s="517" t="s">
        <v>2</v>
      </c>
      <c r="BZ18" s="504" t="s">
        <v>694</v>
      </c>
      <c r="CA18" s="505" t="s">
        <v>903</v>
      </c>
      <c r="CB18" s="506" t="s">
        <v>672</v>
      </c>
      <c r="CC18" s="503">
        <v>1</v>
      </c>
      <c r="CD18" s="499" t="s">
        <v>677</v>
      </c>
      <c r="CE18" s="500" t="s">
        <v>662</v>
      </c>
      <c r="CF18" s="501" t="s">
        <v>692</v>
      </c>
      <c r="CG18" s="499" t="s">
        <v>679</v>
      </c>
      <c r="CH18" s="500" t="s">
        <v>732</v>
      </c>
      <c r="CI18" s="501" t="s">
        <v>692</v>
      </c>
      <c r="CJ18" s="499" t="s">
        <v>678</v>
      </c>
      <c r="CK18" s="500" t="s">
        <v>733</v>
      </c>
      <c r="CL18" s="501" t="s">
        <v>673</v>
      </c>
      <c r="CM18" s="499" t="s">
        <v>680</v>
      </c>
      <c r="CN18" s="500" t="s">
        <v>734</v>
      </c>
      <c r="CO18" s="501" t="s">
        <v>673</v>
      </c>
      <c r="CP18" s="499" t="s">
        <v>661</v>
      </c>
      <c r="CQ18" s="500" t="s">
        <v>661</v>
      </c>
      <c r="CR18" s="501" t="s">
        <v>661</v>
      </c>
      <c r="CS18" s="499" t="s">
        <v>661</v>
      </c>
      <c r="CT18" s="500" t="s">
        <v>661</v>
      </c>
      <c r="CU18" s="501" t="s">
        <v>661</v>
      </c>
      <c r="CV18" s="503" t="s">
        <v>944</v>
      </c>
      <c r="CW18" s="499" t="s">
        <v>685</v>
      </c>
      <c r="CX18" s="500" t="s">
        <v>686</v>
      </c>
      <c r="CY18" s="453">
        <v>1</v>
      </c>
      <c r="CZ18" s="503">
        <v>0</v>
      </c>
      <c r="DA18" s="499" t="s">
        <v>661</v>
      </c>
      <c r="DB18" s="500" t="s">
        <v>661</v>
      </c>
      <c r="DC18" s="501" t="s">
        <v>661</v>
      </c>
      <c r="DD18" s="507"/>
      <c r="DE18" s="508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</row>
    <row r="19" spans="1:234" s="28" customFormat="1" ht="12.75" customHeight="1" x14ac:dyDescent="0.15">
      <c r="A19" s="494"/>
      <c r="B19" s="504" t="s">
        <v>648</v>
      </c>
      <c r="C19" s="499" t="s">
        <v>666</v>
      </c>
      <c r="D19" s="500" t="s">
        <v>665</v>
      </c>
      <c r="E19" s="501">
        <v>2</v>
      </c>
      <c r="F19" s="504" t="s">
        <v>953</v>
      </c>
      <c r="G19" s="500" t="s">
        <v>551</v>
      </c>
      <c r="H19" s="501">
        <v>1</v>
      </c>
      <c r="I19" s="499" t="s">
        <v>667</v>
      </c>
      <c r="J19" s="500" t="s">
        <v>638</v>
      </c>
      <c r="K19" s="501">
        <v>1</v>
      </c>
      <c r="L19" s="500" t="s">
        <v>669</v>
      </c>
      <c r="M19" s="500" t="s">
        <v>662</v>
      </c>
      <c r="N19" s="500">
        <v>2</v>
      </c>
      <c r="O19" s="499" t="s">
        <v>670</v>
      </c>
      <c r="P19" s="500" t="s">
        <v>662</v>
      </c>
      <c r="Q19" s="501">
        <v>2</v>
      </c>
      <c r="R19" s="500" t="s">
        <v>637</v>
      </c>
      <c r="S19" s="500" t="s">
        <v>638</v>
      </c>
      <c r="T19" s="500">
        <v>1</v>
      </c>
      <c r="U19" s="499" t="s">
        <v>639</v>
      </c>
      <c r="V19" s="500" t="s">
        <v>542</v>
      </c>
      <c r="W19" s="501">
        <v>2</v>
      </c>
      <c r="X19" s="500" t="s">
        <v>954</v>
      </c>
      <c r="Y19" s="500" t="s">
        <v>955</v>
      </c>
      <c r="Z19" s="500">
        <v>1</v>
      </c>
      <c r="AA19" s="499" t="s">
        <v>661</v>
      </c>
      <c r="AB19" s="500" t="s">
        <v>661</v>
      </c>
      <c r="AC19" s="501" t="s">
        <v>661</v>
      </c>
      <c r="AD19" s="499" t="s">
        <v>661</v>
      </c>
      <c r="AE19" s="500" t="s">
        <v>661</v>
      </c>
      <c r="AF19" s="501" t="s">
        <v>661</v>
      </c>
      <c r="AG19" s="500" t="s">
        <v>661</v>
      </c>
      <c r="AH19" s="500" t="s">
        <v>661</v>
      </c>
      <c r="AI19" s="500" t="s">
        <v>661</v>
      </c>
      <c r="AJ19" s="499" t="s">
        <v>661</v>
      </c>
      <c r="AK19" s="500" t="s">
        <v>661</v>
      </c>
      <c r="AL19" s="501" t="s">
        <v>661</v>
      </c>
      <c r="AM19" s="500" t="s">
        <v>661</v>
      </c>
      <c r="AN19" s="500" t="s">
        <v>661</v>
      </c>
      <c r="AO19" s="500" t="s">
        <v>661</v>
      </c>
      <c r="AP19" s="499" t="s">
        <v>661</v>
      </c>
      <c r="AQ19" s="500" t="s">
        <v>661</v>
      </c>
      <c r="AR19" s="501" t="s">
        <v>661</v>
      </c>
      <c r="AS19" s="500" t="s">
        <v>661</v>
      </c>
      <c r="AT19" s="500" t="s">
        <v>661</v>
      </c>
      <c r="AU19" s="500" t="s">
        <v>661</v>
      </c>
      <c r="AV19" s="499" t="s">
        <v>661</v>
      </c>
      <c r="AW19" s="500" t="s">
        <v>661</v>
      </c>
      <c r="AX19" s="501" t="s">
        <v>661</v>
      </c>
      <c r="AY19" s="499" t="s">
        <v>661</v>
      </c>
      <c r="AZ19" s="500" t="s">
        <v>661</v>
      </c>
      <c r="BA19" s="501" t="s">
        <v>661</v>
      </c>
      <c r="BB19" s="499" t="s">
        <v>661</v>
      </c>
      <c r="BC19" s="500" t="s">
        <v>661</v>
      </c>
      <c r="BD19" s="501" t="s">
        <v>661</v>
      </c>
      <c r="BE19" s="500" t="s">
        <v>661</v>
      </c>
      <c r="BF19" s="500" t="s">
        <v>661</v>
      </c>
      <c r="BG19" s="500" t="s">
        <v>661</v>
      </c>
      <c r="BH19" s="499" t="s">
        <v>661</v>
      </c>
      <c r="BI19" s="500" t="s">
        <v>661</v>
      </c>
      <c r="BJ19" s="501" t="s">
        <v>661</v>
      </c>
      <c r="BK19" s="500" t="s">
        <v>661</v>
      </c>
      <c r="BL19" s="500" t="s">
        <v>661</v>
      </c>
      <c r="BM19" s="500" t="s">
        <v>661</v>
      </c>
      <c r="BN19" s="499" t="s">
        <v>661</v>
      </c>
      <c r="BO19" s="500" t="s">
        <v>661</v>
      </c>
      <c r="BP19" s="501" t="s">
        <v>661</v>
      </c>
      <c r="BQ19" s="500" t="s">
        <v>661</v>
      </c>
      <c r="BR19" s="500" t="s">
        <v>661</v>
      </c>
      <c r="BS19" s="500" t="s">
        <v>661</v>
      </c>
      <c r="BT19" s="499" t="s">
        <v>661</v>
      </c>
      <c r="BU19" s="500" t="s">
        <v>661</v>
      </c>
      <c r="BV19" s="501" t="s">
        <v>661</v>
      </c>
      <c r="BW19" s="510"/>
      <c r="BX19" s="510" t="s">
        <v>956</v>
      </c>
      <c r="BY19" s="509"/>
      <c r="BZ19" s="499"/>
      <c r="CA19" s="500"/>
      <c r="CB19" s="501"/>
      <c r="CC19" s="509"/>
      <c r="CD19" s="499"/>
      <c r="CE19" s="500"/>
      <c r="CF19" s="501"/>
      <c r="CG19" s="499"/>
      <c r="CH19" s="500"/>
      <c r="CI19" s="501"/>
      <c r="CJ19" s="499"/>
      <c r="CK19" s="500"/>
      <c r="CL19" s="501"/>
      <c r="CM19" s="499"/>
      <c r="CN19" s="500"/>
      <c r="CO19" s="501"/>
      <c r="CP19" s="499"/>
      <c r="CQ19" s="500"/>
      <c r="CR19" s="501"/>
      <c r="CS19" s="499"/>
      <c r="CT19" s="500"/>
      <c r="CU19" s="501"/>
      <c r="CV19" s="509"/>
      <c r="CW19" s="499"/>
      <c r="CX19" s="500"/>
      <c r="CY19" s="501"/>
      <c r="CZ19" s="509"/>
      <c r="DA19" s="499"/>
      <c r="DB19" s="500"/>
      <c r="DC19" s="501"/>
      <c r="DD19" s="509"/>
      <c r="DE19" s="510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</row>
    <row r="20" spans="1:234" s="28" customFormat="1" ht="12.75" customHeight="1" x14ac:dyDescent="0.15">
      <c r="A20" s="494"/>
      <c r="B20" s="504" t="s">
        <v>649</v>
      </c>
      <c r="C20" s="504" t="s">
        <v>953</v>
      </c>
      <c r="D20" s="500" t="s">
        <v>551</v>
      </c>
      <c r="E20" s="501">
        <v>1</v>
      </c>
      <c r="F20" s="504" t="s">
        <v>667</v>
      </c>
      <c r="G20" s="500" t="s">
        <v>638</v>
      </c>
      <c r="H20" s="501">
        <v>1</v>
      </c>
      <c r="I20" s="499" t="s">
        <v>669</v>
      </c>
      <c r="J20" s="500" t="s">
        <v>662</v>
      </c>
      <c r="K20" s="501">
        <v>4</v>
      </c>
      <c r="L20" s="500" t="s">
        <v>637</v>
      </c>
      <c r="M20" s="500" t="s">
        <v>638</v>
      </c>
      <c r="N20" s="500">
        <v>1</v>
      </c>
      <c r="O20" s="499" t="s">
        <v>639</v>
      </c>
      <c r="P20" s="500" t="s">
        <v>542</v>
      </c>
      <c r="Q20" s="501">
        <v>2</v>
      </c>
      <c r="R20" s="499" t="s">
        <v>954</v>
      </c>
      <c r="S20" s="500" t="s">
        <v>955</v>
      </c>
      <c r="T20" s="501">
        <v>1</v>
      </c>
      <c r="U20" s="499" t="s">
        <v>661</v>
      </c>
      <c r="V20" s="500" t="s">
        <v>661</v>
      </c>
      <c r="W20" s="501" t="s">
        <v>661</v>
      </c>
      <c r="X20" s="500" t="s">
        <v>661</v>
      </c>
      <c r="Y20" s="500" t="s">
        <v>661</v>
      </c>
      <c r="Z20" s="501" t="s">
        <v>661</v>
      </c>
      <c r="AA20" s="499" t="s">
        <v>661</v>
      </c>
      <c r="AB20" s="500" t="s">
        <v>661</v>
      </c>
      <c r="AC20" s="501" t="s">
        <v>661</v>
      </c>
      <c r="AD20" s="499" t="s">
        <v>661</v>
      </c>
      <c r="AE20" s="500" t="s">
        <v>661</v>
      </c>
      <c r="AF20" s="501" t="s">
        <v>661</v>
      </c>
      <c r="AG20" s="500" t="s">
        <v>661</v>
      </c>
      <c r="AH20" s="500" t="s">
        <v>661</v>
      </c>
      <c r="AI20" s="500" t="s">
        <v>661</v>
      </c>
      <c r="AJ20" s="499" t="s">
        <v>661</v>
      </c>
      <c r="AK20" s="500" t="s">
        <v>661</v>
      </c>
      <c r="AL20" s="501" t="s">
        <v>661</v>
      </c>
      <c r="AM20" s="500" t="s">
        <v>661</v>
      </c>
      <c r="AN20" s="500" t="s">
        <v>661</v>
      </c>
      <c r="AO20" s="500" t="s">
        <v>661</v>
      </c>
      <c r="AP20" s="499" t="s">
        <v>661</v>
      </c>
      <c r="AQ20" s="500" t="s">
        <v>661</v>
      </c>
      <c r="AR20" s="501" t="s">
        <v>661</v>
      </c>
      <c r="AS20" s="500" t="s">
        <v>661</v>
      </c>
      <c r="AT20" s="500" t="s">
        <v>661</v>
      </c>
      <c r="AU20" s="500" t="s">
        <v>661</v>
      </c>
      <c r="AV20" s="499" t="s">
        <v>661</v>
      </c>
      <c r="AW20" s="500" t="s">
        <v>661</v>
      </c>
      <c r="AX20" s="501" t="s">
        <v>661</v>
      </c>
      <c r="AY20" s="499" t="s">
        <v>661</v>
      </c>
      <c r="AZ20" s="500" t="s">
        <v>661</v>
      </c>
      <c r="BA20" s="501" t="s">
        <v>661</v>
      </c>
      <c r="BB20" s="499" t="s">
        <v>661</v>
      </c>
      <c r="BC20" s="500" t="s">
        <v>661</v>
      </c>
      <c r="BD20" s="501" t="s">
        <v>661</v>
      </c>
      <c r="BE20" s="500" t="s">
        <v>661</v>
      </c>
      <c r="BF20" s="500" t="s">
        <v>661</v>
      </c>
      <c r="BG20" s="500" t="s">
        <v>661</v>
      </c>
      <c r="BH20" s="499" t="s">
        <v>661</v>
      </c>
      <c r="BI20" s="500" t="s">
        <v>661</v>
      </c>
      <c r="BJ20" s="501" t="s">
        <v>661</v>
      </c>
      <c r="BK20" s="500" t="s">
        <v>661</v>
      </c>
      <c r="BL20" s="500" t="s">
        <v>661</v>
      </c>
      <c r="BM20" s="500" t="s">
        <v>661</v>
      </c>
      <c r="BN20" s="499" t="s">
        <v>661</v>
      </c>
      <c r="BO20" s="500" t="s">
        <v>661</v>
      </c>
      <c r="BP20" s="501" t="s">
        <v>661</v>
      </c>
      <c r="BQ20" s="500" t="s">
        <v>661</v>
      </c>
      <c r="BR20" s="500" t="s">
        <v>661</v>
      </c>
      <c r="BS20" s="500" t="s">
        <v>661</v>
      </c>
      <c r="BT20" s="499" t="s">
        <v>661</v>
      </c>
      <c r="BU20" s="500" t="s">
        <v>661</v>
      </c>
      <c r="BV20" s="501" t="s">
        <v>661</v>
      </c>
      <c r="BW20" s="510"/>
      <c r="BX20" s="510" t="s">
        <v>956</v>
      </c>
      <c r="BY20" s="509"/>
      <c r="BZ20" s="499"/>
      <c r="CA20" s="500"/>
      <c r="CB20" s="501"/>
      <c r="CC20" s="509"/>
      <c r="CD20" s="499"/>
      <c r="CE20" s="500"/>
      <c r="CF20" s="501"/>
      <c r="CG20" s="499"/>
      <c r="CH20" s="500"/>
      <c r="CI20" s="501"/>
      <c r="CJ20" s="499"/>
      <c r="CK20" s="500"/>
      <c r="CL20" s="501"/>
      <c r="CM20" s="499"/>
      <c r="CN20" s="500"/>
      <c r="CO20" s="501"/>
      <c r="CP20" s="499"/>
      <c r="CQ20" s="500"/>
      <c r="CR20" s="501"/>
      <c r="CS20" s="499"/>
      <c r="CT20" s="500"/>
      <c r="CU20" s="501"/>
      <c r="CV20" s="509"/>
      <c r="CW20" s="499"/>
      <c r="CX20" s="500"/>
      <c r="CY20" s="501"/>
      <c r="CZ20" s="509"/>
      <c r="DA20" s="499"/>
      <c r="DB20" s="500"/>
      <c r="DC20" s="501"/>
      <c r="DD20" s="509"/>
      <c r="DE20" s="510"/>
    </row>
    <row r="21" spans="1:234" s="28" customFormat="1" ht="12.75" customHeight="1" x14ac:dyDescent="0.15">
      <c r="A21" s="494"/>
      <c r="B21" s="498" t="s">
        <v>265</v>
      </c>
      <c r="C21" s="499" t="s">
        <v>693</v>
      </c>
      <c r="D21" s="500" t="s">
        <v>226</v>
      </c>
      <c r="E21" s="501" t="s">
        <v>672</v>
      </c>
      <c r="F21" s="499" t="s">
        <v>671</v>
      </c>
      <c r="G21" s="500" t="s">
        <v>947</v>
      </c>
      <c r="H21" s="501" t="s">
        <v>673</v>
      </c>
      <c r="I21" s="499" t="s">
        <v>670</v>
      </c>
      <c r="J21" s="500" t="s">
        <v>674</v>
      </c>
      <c r="K21" s="501" t="s">
        <v>692</v>
      </c>
      <c r="L21" s="500" t="s">
        <v>669</v>
      </c>
      <c r="M21" s="500" t="s">
        <v>674</v>
      </c>
      <c r="N21" s="500" t="s">
        <v>692</v>
      </c>
      <c r="O21" s="499" t="s">
        <v>681</v>
      </c>
      <c r="P21" s="500" t="s">
        <v>682</v>
      </c>
      <c r="Q21" s="501" t="s">
        <v>672</v>
      </c>
      <c r="R21" s="500" t="s">
        <v>683</v>
      </c>
      <c r="S21" s="500" t="s">
        <v>684</v>
      </c>
      <c r="T21" s="500" t="s">
        <v>672</v>
      </c>
      <c r="U21" s="499" t="s">
        <v>690</v>
      </c>
      <c r="V21" s="500" t="s">
        <v>687</v>
      </c>
      <c r="W21" s="501" t="s">
        <v>672</v>
      </c>
      <c r="X21" s="500" t="s">
        <v>688</v>
      </c>
      <c r="Y21" s="500" t="s">
        <v>689</v>
      </c>
      <c r="Z21" s="501" t="s">
        <v>672</v>
      </c>
      <c r="AA21" s="499" t="s">
        <v>637</v>
      </c>
      <c r="AB21" s="500" t="s">
        <v>638</v>
      </c>
      <c r="AC21" s="501" t="s">
        <v>672</v>
      </c>
      <c r="AD21" s="499" t="s">
        <v>667</v>
      </c>
      <c r="AE21" s="500" t="s">
        <v>638</v>
      </c>
      <c r="AF21" s="501" t="s">
        <v>672</v>
      </c>
      <c r="AG21" s="500" t="s">
        <v>695</v>
      </c>
      <c r="AH21" s="500" t="s">
        <v>696</v>
      </c>
      <c r="AI21" s="500" t="s">
        <v>672</v>
      </c>
      <c r="AJ21" s="499" t="s">
        <v>639</v>
      </c>
      <c r="AK21" s="500" t="s">
        <v>542</v>
      </c>
      <c r="AL21" s="501" t="s">
        <v>673</v>
      </c>
      <c r="AM21" s="500" t="s">
        <v>675</v>
      </c>
      <c r="AN21" s="500" t="s">
        <v>551</v>
      </c>
      <c r="AO21" s="500" t="s">
        <v>672</v>
      </c>
      <c r="AP21" s="499" t="s">
        <v>548</v>
      </c>
      <c r="AQ21" s="500" t="s">
        <v>549</v>
      </c>
      <c r="AR21" s="501" t="s">
        <v>672</v>
      </c>
      <c r="AS21" s="500" t="s">
        <v>917</v>
      </c>
      <c r="AT21" s="500" t="s">
        <v>915</v>
      </c>
      <c r="AU21" s="500" t="s">
        <v>672</v>
      </c>
      <c r="AV21" s="499" t="str">
        <f>"S2-0119-"&amp;BY21&amp;CC21&amp;CV21&amp;CZ21&amp;DD21</f>
        <v>S2-0119-S1W0</v>
      </c>
      <c r="AW21" s="500" t="s">
        <v>946</v>
      </c>
      <c r="AX21" s="501">
        <v>1</v>
      </c>
      <c r="AY21" s="499" t="s">
        <v>661</v>
      </c>
      <c r="AZ21" s="500" t="s">
        <v>661</v>
      </c>
      <c r="BA21" s="501" t="s">
        <v>661</v>
      </c>
      <c r="BB21" s="499" t="s">
        <v>661</v>
      </c>
      <c r="BC21" s="500" t="s">
        <v>661</v>
      </c>
      <c r="BD21" s="501" t="s">
        <v>661</v>
      </c>
      <c r="BE21" s="500" t="s">
        <v>661</v>
      </c>
      <c r="BF21" s="500" t="s">
        <v>661</v>
      </c>
      <c r="BG21" s="500" t="s">
        <v>661</v>
      </c>
      <c r="BH21" s="499" t="s">
        <v>661</v>
      </c>
      <c r="BI21" s="500" t="s">
        <v>661</v>
      </c>
      <c r="BJ21" s="501" t="s">
        <v>661</v>
      </c>
      <c r="BK21" s="500" t="s">
        <v>661</v>
      </c>
      <c r="BL21" s="500" t="s">
        <v>661</v>
      </c>
      <c r="BM21" s="500" t="s">
        <v>661</v>
      </c>
      <c r="BN21" s="499" t="s">
        <v>661</v>
      </c>
      <c r="BO21" s="500" t="s">
        <v>661</v>
      </c>
      <c r="BP21" s="501" t="s">
        <v>661</v>
      </c>
      <c r="BQ21" s="500" t="s">
        <v>661</v>
      </c>
      <c r="BR21" s="500" t="s">
        <v>661</v>
      </c>
      <c r="BS21" s="500" t="s">
        <v>661</v>
      </c>
      <c r="BT21" s="499" t="s">
        <v>661</v>
      </c>
      <c r="BU21" s="500" t="s">
        <v>661</v>
      </c>
      <c r="BV21" s="501" t="s">
        <v>661</v>
      </c>
      <c r="BW21" s="510"/>
      <c r="BX21" s="492" t="str">
        <f>BY21&amp;CC21&amp;CV21&amp;CZ21&amp;DD21</f>
        <v>S1W0</v>
      </c>
      <c r="BY21" s="517" t="s">
        <v>2</v>
      </c>
      <c r="BZ21" s="499" t="s">
        <v>694</v>
      </c>
      <c r="CA21" s="500" t="s">
        <v>903</v>
      </c>
      <c r="CB21" s="501" t="s">
        <v>672</v>
      </c>
      <c r="CC21" s="503">
        <v>1</v>
      </c>
      <c r="CD21" s="499" t="s">
        <v>677</v>
      </c>
      <c r="CE21" s="500" t="s">
        <v>662</v>
      </c>
      <c r="CF21" s="501" t="s">
        <v>692</v>
      </c>
      <c r="CG21" s="499" t="s">
        <v>679</v>
      </c>
      <c r="CH21" s="500" t="s">
        <v>732</v>
      </c>
      <c r="CI21" s="501" t="s">
        <v>692</v>
      </c>
      <c r="CJ21" s="499" t="s">
        <v>678</v>
      </c>
      <c r="CK21" s="500" t="s">
        <v>733</v>
      </c>
      <c r="CL21" s="501" t="s">
        <v>673</v>
      </c>
      <c r="CM21" s="499" t="s">
        <v>680</v>
      </c>
      <c r="CN21" s="500" t="s">
        <v>734</v>
      </c>
      <c r="CO21" s="501" t="s">
        <v>673</v>
      </c>
      <c r="CP21" s="499" t="s">
        <v>661</v>
      </c>
      <c r="CQ21" s="500" t="s">
        <v>661</v>
      </c>
      <c r="CR21" s="501" t="s">
        <v>661</v>
      </c>
      <c r="CS21" s="499" t="s">
        <v>661</v>
      </c>
      <c r="CT21" s="500" t="s">
        <v>661</v>
      </c>
      <c r="CU21" s="501" t="s">
        <v>661</v>
      </c>
      <c r="CV21" s="503" t="s">
        <v>942</v>
      </c>
      <c r="CW21" s="499" t="s">
        <v>697</v>
      </c>
      <c r="CX21" s="500" t="s">
        <v>686</v>
      </c>
      <c r="CY21" s="501" t="s">
        <v>672</v>
      </c>
      <c r="CZ21" s="503">
        <v>0</v>
      </c>
      <c r="DA21" s="499" t="s">
        <v>661</v>
      </c>
      <c r="DB21" s="500" t="s">
        <v>661</v>
      </c>
      <c r="DC21" s="501" t="s">
        <v>661</v>
      </c>
      <c r="DD21" s="507"/>
      <c r="DE21" s="508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</row>
    <row r="22" spans="1:234" s="28" customFormat="1" ht="12.75" customHeight="1" x14ac:dyDescent="0.15">
      <c r="A22" s="494"/>
      <c r="B22" s="504" t="s">
        <v>650</v>
      </c>
      <c r="C22" s="504" t="s">
        <v>953</v>
      </c>
      <c r="D22" s="500" t="s">
        <v>551</v>
      </c>
      <c r="E22" s="501">
        <v>1</v>
      </c>
      <c r="F22" s="504" t="s">
        <v>668</v>
      </c>
      <c r="G22" s="500" t="s">
        <v>638</v>
      </c>
      <c r="H22" s="501">
        <v>1</v>
      </c>
      <c r="I22" s="499" t="s">
        <v>669</v>
      </c>
      <c r="J22" s="500" t="s">
        <v>662</v>
      </c>
      <c r="K22" s="501">
        <v>4</v>
      </c>
      <c r="L22" s="500" t="s">
        <v>670</v>
      </c>
      <c r="M22" s="500" t="s">
        <v>662</v>
      </c>
      <c r="N22" s="500">
        <v>4</v>
      </c>
      <c r="O22" s="499" t="s">
        <v>637</v>
      </c>
      <c r="P22" s="500" t="s">
        <v>638</v>
      </c>
      <c r="Q22" s="501">
        <v>1</v>
      </c>
      <c r="R22" s="500" t="s">
        <v>639</v>
      </c>
      <c r="S22" s="500" t="s">
        <v>542</v>
      </c>
      <c r="T22" s="500">
        <v>2</v>
      </c>
      <c r="U22" s="499" t="s">
        <v>954</v>
      </c>
      <c r="V22" s="500" t="s">
        <v>955</v>
      </c>
      <c r="W22" s="501">
        <v>1</v>
      </c>
      <c r="X22" s="500" t="s">
        <v>661</v>
      </c>
      <c r="Y22" s="500" t="s">
        <v>661</v>
      </c>
      <c r="Z22" s="501" t="s">
        <v>661</v>
      </c>
      <c r="AA22" s="499" t="s">
        <v>661</v>
      </c>
      <c r="AB22" s="500" t="s">
        <v>661</v>
      </c>
      <c r="AC22" s="501" t="s">
        <v>661</v>
      </c>
      <c r="AD22" s="499" t="s">
        <v>661</v>
      </c>
      <c r="AE22" s="500" t="s">
        <v>661</v>
      </c>
      <c r="AF22" s="501" t="s">
        <v>661</v>
      </c>
      <c r="AG22" s="500" t="s">
        <v>661</v>
      </c>
      <c r="AH22" s="500" t="s">
        <v>661</v>
      </c>
      <c r="AI22" s="500" t="s">
        <v>661</v>
      </c>
      <c r="AJ22" s="499" t="s">
        <v>661</v>
      </c>
      <c r="AK22" s="500" t="s">
        <v>661</v>
      </c>
      <c r="AL22" s="501" t="s">
        <v>661</v>
      </c>
      <c r="AM22" s="500" t="s">
        <v>661</v>
      </c>
      <c r="AN22" s="500" t="s">
        <v>661</v>
      </c>
      <c r="AO22" s="500" t="s">
        <v>661</v>
      </c>
      <c r="AP22" s="499" t="s">
        <v>661</v>
      </c>
      <c r="AQ22" s="500" t="s">
        <v>661</v>
      </c>
      <c r="AR22" s="501" t="s">
        <v>661</v>
      </c>
      <c r="AS22" s="500" t="s">
        <v>661</v>
      </c>
      <c r="AT22" s="500" t="s">
        <v>661</v>
      </c>
      <c r="AU22" s="500" t="s">
        <v>661</v>
      </c>
      <c r="AV22" s="499" t="s">
        <v>661</v>
      </c>
      <c r="AW22" s="500" t="s">
        <v>661</v>
      </c>
      <c r="AX22" s="501" t="s">
        <v>661</v>
      </c>
      <c r="AY22" s="499" t="s">
        <v>661</v>
      </c>
      <c r="AZ22" s="500" t="s">
        <v>661</v>
      </c>
      <c r="BA22" s="501" t="s">
        <v>661</v>
      </c>
      <c r="BB22" s="499" t="s">
        <v>661</v>
      </c>
      <c r="BC22" s="500" t="s">
        <v>661</v>
      </c>
      <c r="BD22" s="501" t="s">
        <v>661</v>
      </c>
      <c r="BE22" s="500" t="s">
        <v>661</v>
      </c>
      <c r="BF22" s="500" t="s">
        <v>661</v>
      </c>
      <c r="BG22" s="500" t="s">
        <v>661</v>
      </c>
      <c r="BH22" s="499" t="s">
        <v>661</v>
      </c>
      <c r="BI22" s="500" t="s">
        <v>661</v>
      </c>
      <c r="BJ22" s="501" t="s">
        <v>661</v>
      </c>
      <c r="BK22" s="500" t="s">
        <v>661</v>
      </c>
      <c r="BL22" s="500" t="s">
        <v>661</v>
      </c>
      <c r="BM22" s="500" t="s">
        <v>661</v>
      </c>
      <c r="BN22" s="499" t="s">
        <v>661</v>
      </c>
      <c r="BO22" s="500" t="s">
        <v>661</v>
      </c>
      <c r="BP22" s="501" t="s">
        <v>661</v>
      </c>
      <c r="BQ22" s="500" t="s">
        <v>661</v>
      </c>
      <c r="BR22" s="500" t="s">
        <v>661</v>
      </c>
      <c r="BS22" s="500" t="s">
        <v>661</v>
      </c>
      <c r="BT22" s="499" t="s">
        <v>661</v>
      </c>
      <c r="BU22" s="500" t="s">
        <v>661</v>
      </c>
      <c r="BV22" s="501" t="s">
        <v>661</v>
      </c>
      <c r="BW22" s="510"/>
      <c r="BX22" s="510" t="s">
        <v>956</v>
      </c>
      <c r="BY22" s="509"/>
      <c r="BZ22" s="499"/>
      <c r="CA22" s="500"/>
      <c r="CB22" s="501"/>
      <c r="CC22" s="509"/>
      <c r="CD22" s="499"/>
      <c r="CE22" s="500"/>
      <c r="CF22" s="501"/>
      <c r="CG22" s="499"/>
      <c r="CH22" s="500"/>
      <c r="CI22" s="501"/>
      <c r="CJ22" s="499"/>
      <c r="CK22" s="500"/>
      <c r="CL22" s="501"/>
      <c r="CM22" s="499"/>
      <c r="CN22" s="500"/>
      <c r="CO22" s="501"/>
      <c r="CP22" s="499"/>
      <c r="CQ22" s="500"/>
      <c r="CR22" s="501"/>
      <c r="CS22" s="499"/>
      <c r="CT22" s="500"/>
      <c r="CU22" s="501"/>
      <c r="CV22" s="509"/>
      <c r="CW22" s="499"/>
      <c r="CX22" s="500"/>
      <c r="CY22" s="501"/>
      <c r="CZ22" s="509"/>
      <c r="DA22" s="499"/>
      <c r="DB22" s="500"/>
      <c r="DC22" s="501"/>
      <c r="DD22" s="509"/>
      <c r="DE22" s="510"/>
    </row>
    <row r="23" spans="1:234" s="28" customFormat="1" ht="12.75" customHeight="1" x14ac:dyDescent="0.15">
      <c r="A23" s="494"/>
      <c r="B23" s="498" t="s">
        <v>266</v>
      </c>
      <c r="C23" s="499" t="s">
        <v>693</v>
      </c>
      <c r="D23" s="500" t="s">
        <v>226</v>
      </c>
      <c r="E23" s="501" t="s">
        <v>672</v>
      </c>
      <c r="F23" s="499" t="s">
        <v>671</v>
      </c>
      <c r="G23" s="500" t="s">
        <v>947</v>
      </c>
      <c r="H23" s="501" t="s">
        <v>673</v>
      </c>
      <c r="I23" s="499" t="s">
        <v>670</v>
      </c>
      <c r="J23" s="500" t="s">
        <v>674</v>
      </c>
      <c r="K23" s="501" t="s">
        <v>692</v>
      </c>
      <c r="L23" s="500" t="s">
        <v>669</v>
      </c>
      <c r="M23" s="500" t="s">
        <v>674</v>
      </c>
      <c r="N23" s="500" t="s">
        <v>673</v>
      </c>
      <c r="O23" s="499" t="s">
        <v>681</v>
      </c>
      <c r="P23" s="500" t="s">
        <v>682</v>
      </c>
      <c r="Q23" s="501" t="s">
        <v>672</v>
      </c>
      <c r="R23" s="500" t="s">
        <v>683</v>
      </c>
      <c r="S23" s="500" t="s">
        <v>684</v>
      </c>
      <c r="T23" s="500" t="s">
        <v>672</v>
      </c>
      <c r="U23" s="499" t="s">
        <v>690</v>
      </c>
      <c r="V23" s="500" t="s">
        <v>687</v>
      </c>
      <c r="W23" s="501" t="s">
        <v>672</v>
      </c>
      <c r="X23" s="500" t="s">
        <v>688</v>
      </c>
      <c r="Y23" s="500" t="s">
        <v>689</v>
      </c>
      <c r="Z23" s="501" t="s">
        <v>672</v>
      </c>
      <c r="AA23" s="499" t="s">
        <v>637</v>
      </c>
      <c r="AB23" s="500" t="s">
        <v>638</v>
      </c>
      <c r="AC23" s="501" t="s">
        <v>672</v>
      </c>
      <c r="AD23" s="499" t="s">
        <v>667</v>
      </c>
      <c r="AE23" s="500" t="s">
        <v>638</v>
      </c>
      <c r="AF23" s="501" t="s">
        <v>672</v>
      </c>
      <c r="AG23" s="500" t="s">
        <v>948</v>
      </c>
      <c r="AH23" s="500" t="s">
        <v>949</v>
      </c>
      <c r="AI23" s="500" t="s">
        <v>950</v>
      </c>
      <c r="AJ23" s="499" t="s">
        <v>656</v>
      </c>
      <c r="AK23" s="500" t="s">
        <v>542</v>
      </c>
      <c r="AL23" s="501" t="s">
        <v>673</v>
      </c>
      <c r="AM23" s="505" t="s">
        <v>675</v>
      </c>
      <c r="AN23" s="505" t="s">
        <v>551</v>
      </c>
      <c r="AO23" s="505" t="s">
        <v>672</v>
      </c>
      <c r="AP23" s="499" t="s">
        <v>657</v>
      </c>
      <c r="AQ23" s="500" t="s">
        <v>658</v>
      </c>
      <c r="AR23" s="501" t="s">
        <v>673</v>
      </c>
      <c r="AS23" s="500" t="s">
        <v>659</v>
      </c>
      <c r="AT23" s="500" t="s">
        <v>658</v>
      </c>
      <c r="AU23" s="500" t="s">
        <v>673</v>
      </c>
      <c r="AV23" s="504" t="s">
        <v>548</v>
      </c>
      <c r="AW23" s="505" t="s">
        <v>549</v>
      </c>
      <c r="AX23" s="506" t="s">
        <v>672</v>
      </c>
      <c r="AY23" s="499" t="s">
        <v>917</v>
      </c>
      <c r="AZ23" s="500" t="s">
        <v>915</v>
      </c>
      <c r="BA23" s="501" t="s">
        <v>672</v>
      </c>
      <c r="BB23" s="499" t="str">
        <f>"S2-0119-"&amp;BY23&amp;CC23&amp;CV23&amp;CZ23&amp;DD23</f>
        <v>S2-0119-R1Y0</v>
      </c>
      <c r="BC23" s="500" t="s">
        <v>946</v>
      </c>
      <c r="BD23" s="501">
        <v>1</v>
      </c>
      <c r="BE23" s="500" t="s">
        <v>661</v>
      </c>
      <c r="BF23" s="500" t="s">
        <v>661</v>
      </c>
      <c r="BG23" s="500" t="s">
        <v>661</v>
      </c>
      <c r="BH23" s="499" t="s">
        <v>661</v>
      </c>
      <c r="BI23" s="500" t="s">
        <v>661</v>
      </c>
      <c r="BJ23" s="501" t="s">
        <v>661</v>
      </c>
      <c r="BK23" s="500" t="s">
        <v>661</v>
      </c>
      <c r="BL23" s="500" t="s">
        <v>661</v>
      </c>
      <c r="BM23" s="500" t="s">
        <v>661</v>
      </c>
      <c r="BN23" s="499" t="s">
        <v>661</v>
      </c>
      <c r="BO23" s="500" t="s">
        <v>661</v>
      </c>
      <c r="BP23" s="501" t="s">
        <v>661</v>
      </c>
      <c r="BQ23" s="500" t="s">
        <v>661</v>
      </c>
      <c r="BR23" s="500" t="s">
        <v>661</v>
      </c>
      <c r="BS23" s="500" t="s">
        <v>661</v>
      </c>
      <c r="BT23" s="499" t="s">
        <v>661</v>
      </c>
      <c r="BU23" s="500" t="s">
        <v>661</v>
      </c>
      <c r="BV23" s="501" t="s">
        <v>661</v>
      </c>
      <c r="BW23" s="510"/>
      <c r="BX23" s="492" t="str">
        <f>BY23&amp;CC23&amp;CV23&amp;CZ23&amp;DD23</f>
        <v>R1Y0</v>
      </c>
      <c r="BY23" s="503" t="s">
        <v>1</v>
      </c>
      <c r="BZ23" s="499" t="s">
        <v>676</v>
      </c>
      <c r="CA23" s="500" t="s">
        <v>903</v>
      </c>
      <c r="CB23" s="501" t="s">
        <v>672</v>
      </c>
      <c r="CC23" s="503">
        <v>1</v>
      </c>
      <c r="CD23" s="499" t="s">
        <v>677</v>
      </c>
      <c r="CE23" s="500" t="s">
        <v>662</v>
      </c>
      <c r="CF23" s="501" t="s">
        <v>692</v>
      </c>
      <c r="CG23" s="499" t="s">
        <v>679</v>
      </c>
      <c r="CH23" s="500" t="s">
        <v>732</v>
      </c>
      <c r="CI23" s="501" t="s">
        <v>692</v>
      </c>
      <c r="CJ23" s="499" t="s">
        <v>678</v>
      </c>
      <c r="CK23" s="500" t="s">
        <v>733</v>
      </c>
      <c r="CL23" s="501" t="s">
        <v>673</v>
      </c>
      <c r="CM23" s="499" t="s">
        <v>680</v>
      </c>
      <c r="CN23" s="500" t="s">
        <v>734</v>
      </c>
      <c r="CO23" s="501" t="s">
        <v>673</v>
      </c>
      <c r="CP23" s="499" t="s">
        <v>661</v>
      </c>
      <c r="CQ23" s="500" t="s">
        <v>661</v>
      </c>
      <c r="CR23" s="501" t="s">
        <v>661</v>
      </c>
      <c r="CS23" s="499" t="s">
        <v>661</v>
      </c>
      <c r="CT23" s="500" t="s">
        <v>661</v>
      </c>
      <c r="CU23" s="501" t="s">
        <v>661</v>
      </c>
      <c r="CV23" s="503" t="s">
        <v>944</v>
      </c>
      <c r="CW23" s="499" t="s">
        <v>685</v>
      </c>
      <c r="CX23" s="500" t="s">
        <v>686</v>
      </c>
      <c r="CY23" s="453">
        <v>1</v>
      </c>
      <c r="CZ23" s="503">
        <v>0</v>
      </c>
      <c r="DA23" s="499" t="s">
        <v>661</v>
      </c>
      <c r="DB23" s="500" t="s">
        <v>661</v>
      </c>
      <c r="DC23" s="501" t="s">
        <v>661</v>
      </c>
      <c r="DD23" s="507"/>
      <c r="DE23" s="508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GZ23" s="31"/>
      <c r="HA23" s="31"/>
      <c r="HB23" s="31"/>
      <c r="HC23" s="31"/>
      <c r="HD23" s="31"/>
      <c r="HE23" s="31"/>
      <c r="HF23" s="31"/>
      <c r="HG23" s="31"/>
      <c r="HH23" s="31"/>
      <c r="HI23" s="31"/>
      <c r="HJ23" s="31"/>
      <c r="HK23" s="31"/>
      <c r="HL23" s="31"/>
      <c r="HM23" s="31"/>
      <c r="HN23" s="31"/>
      <c r="HO23" s="31"/>
      <c r="HP23" s="31"/>
      <c r="HQ23" s="31"/>
      <c r="HR23" s="31"/>
      <c r="HS23" s="31"/>
      <c r="HT23" s="31"/>
      <c r="HU23" s="31"/>
      <c r="HV23" s="31"/>
      <c r="HW23" s="31"/>
    </row>
    <row r="24" spans="1:234" s="31" customFormat="1" ht="12.75" customHeight="1" x14ac:dyDescent="0.15">
      <c r="A24" s="494"/>
      <c r="B24" s="504" t="s">
        <v>651</v>
      </c>
      <c r="C24" s="499" t="s">
        <v>664</v>
      </c>
      <c r="D24" s="500" t="s">
        <v>551</v>
      </c>
      <c r="E24" s="501">
        <v>1</v>
      </c>
      <c r="F24" s="499" t="s">
        <v>667</v>
      </c>
      <c r="G24" s="500" t="s">
        <v>638</v>
      </c>
      <c r="H24" s="501">
        <v>1</v>
      </c>
      <c r="I24" s="499" t="s">
        <v>669</v>
      </c>
      <c r="J24" s="500" t="s">
        <v>662</v>
      </c>
      <c r="K24" s="501">
        <v>2</v>
      </c>
      <c r="L24" s="500" t="s">
        <v>637</v>
      </c>
      <c r="M24" s="500" t="s">
        <v>638</v>
      </c>
      <c r="N24" s="500">
        <v>1</v>
      </c>
      <c r="O24" s="499" t="s">
        <v>656</v>
      </c>
      <c r="P24" s="500" t="s">
        <v>542</v>
      </c>
      <c r="Q24" s="501">
        <v>2</v>
      </c>
      <c r="R24" s="500" t="s">
        <v>657</v>
      </c>
      <c r="S24" s="500" t="s">
        <v>658</v>
      </c>
      <c r="T24" s="500">
        <v>2</v>
      </c>
      <c r="U24" s="499" t="s">
        <v>659</v>
      </c>
      <c r="V24" s="500" t="s">
        <v>658</v>
      </c>
      <c r="W24" s="501">
        <v>2</v>
      </c>
      <c r="X24" s="500" t="s">
        <v>661</v>
      </c>
      <c r="Y24" s="500" t="s">
        <v>661</v>
      </c>
      <c r="Z24" s="501" t="s">
        <v>661</v>
      </c>
      <c r="AA24" s="499" t="s">
        <v>661</v>
      </c>
      <c r="AB24" s="500" t="s">
        <v>661</v>
      </c>
      <c r="AC24" s="501" t="s">
        <v>661</v>
      </c>
      <c r="AD24" s="499" t="s">
        <v>661</v>
      </c>
      <c r="AE24" s="500" t="s">
        <v>661</v>
      </c>
      <c r="AF24" s="501" t="s">
        <v>661</v>
      </c>
      <c r="AG24" s="500" t="s">
        <v>661</v>
      </c>
      <c r="AH24" s="500" t="s">
        <v>661</v>
      </c>
      <c r="AI24" s="500" t="s">
        <v>661</v>
      </c>
      <c r="AJ24" s="499" t="s">
        <v>661</v>
      </c>
      <c r="AK24" s="500" t="s">
        <v>661</v>
      </c>
      <c r="AL24" s="501" t="s">
        <v>661</v>
      </c>
      <c r="AM24" s="500" t="s">
        <v>661</v>
      </c>
      <c r="AN24" s="500" t="s">
        <v>661</v>
      </c>
      <c r="AO24" s="500" t="s">
        <v>661</v>
      </c>
      <c r="AP24" s="499" t="s">
        <v>661</v>
      </c>
      <c r="AQ24" s="500" t="s">
        <v>661</v>
      </c>
      <c r="AR24" s="501" t="s">
        <v>661</v>
      </c>
      <c r="AS24" s="500" t="s">
        <v>661</v>
      </c>
      <c r="AT24" s="500" t="s">
        <v>661</v>
      </c>
      <c r="AU24" s="500" t="s">
        <v>661</v>
      </c>
      <c r="AV24" s="499" t="s">
        <v>661</v>
      </c>
      <c r="AW24" s="500" t="s">
        <v>661</v>
      </c>
      <c r="AX24" s="501" t="s">
        <v>661</v>
      </c>
      <c r="AY24" s="499" t="s">
        <v>661</v>
      </c>
      <c r="AZ24" s="500" t="s">
        <v>661</v>
      </c>
      <c r="BA24" s="501" t="s">
        <v>661</v>
      </c>
      <c r="BB24" s="499" t="s">
        <v>661</v>
      </c>
      <c r="BC24" s="500" t="s">
        <v>661</v>
      </c>
      <c r="BD24" s="501" t="s">
        <v>661</v>
      </c>
      <c r="BE24" s="500" t="s">
        <v>661</v>
      </c>
      <c r="BF24" s="500" t="s">
        <v>661</v>
      </c>
      <c r="BG24" s="500" t="s">
        <v>661</v>
      </c>
      <c r="BH24" s="499" t="s">
        <v>661</v>
      </c>
      <c r="BI24" s="500" t="s">
        <v>661</v>
      </c>
      <c r="BJ24" s="501" t="s">
        <v>661</v>
      </c>
      <c r="BK24" s="500" t="s">
        <v>661</v>
      </c>
      <c r="BL24" s="500" t="s">
        <v>661</v>
      </c>
      <c r="BM24" s="500" t="s">
        <v>661</v>
      </c>
      <c r="BN24" s="499" t="s">
        <v>661</v>
      </c>
      <c r="BO24" s="500" t="s">
        <v>661</v>
      </c>
      <c r="BP24" s="501" t="s">
        <v>661</v>
      </c>
      <c r="BQ24" s="500" t="s">
        <v>661</v>
      </c>
      <c r="BR24" s="500" t="s">
        <v>661</v>
      </c>
      <c r="BS24" s="500" t="s">
        <v>661</v>
      </c>
      <c r="BT24" s="499" t="s">
        <v>661</v>
      </c>
      <c r="BU24" s="500" t="s">
        <v>661</v>
      </c>
      <c r="BV24" s="501" t="s">
        <v>661</v>
      </c>
      <c r="BW24" s="510"/>
      <c r="BX24" s="510"/>
      <c r="BY24" s="509"/>
      <c r="BZ24" s="499"/>
      <c r="CA24" s="500"/>
      <c r="CB24" s="501"/>
      <c r="CC24" s="509"/>
      <c r="CD24" s="499"/>
      <c r="CE24" s="500"/>
      <c r="CF24" s="501"/>
      <c r="CG24" s="499"/>
      <c r="CH24" s="500"/>
      <c r="CI24" s="501"/>
      <c r="CJ24" s="499"/>
      <c r="CK24" s="500"/>
      <c r="CL24" s="501"/>
      <c r="CM24" s="499"/>
      <c r="CN24" s="500"/>
      <c r="CO24" s="501"/>
      <c r="CP24" s="499"/>
      <c r="CQ24" s="500"/>
      <c r="CR24" s="501"/>
      <c r="CS24" s="499"/>
      <c r="CT24" s="500"/>
      <c r="CU24" s="501"/>
      <c r="CV24" s="509"/>
      <c r="CW24" s="499"/>
      <c r="CX24" s="500"/>
      <c r="CY24" s="501"/>
      <c r="CZ24" s="509"/>
      <c r="DA24" s="499"/>
      <c r="DB24" s="500"/>
      <c r="DC24" s="501"/>
      <c r="DD24" s="509"/>
      <c r="DE24" s="510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</row>
    <row r="25" spans="1:234" s="29" customFormat="1" ht="12.75" customHeight="1" x14ac:dyDescent="0.15">
      <c r="A25" s="515"/>
      <c r="B25" s="516" t="s">
        <v>267</v>
      </c>
      <c r="C25" s="499" t="s">
        <v>693</v>
      </c>
      <c r="D25" s="500" t="s">
        <v>226</v>
      </c>
      <c r="E25" s="501" t="s">
        <v>672</v>
      </c>
      <c r="F25" s="499" t="s">
        <v>671</v>
      </c>
      <c r="G25" s="500" t="s">
        <v>947</v>
      </c>
      <c r="H25" s="501" t="s">
        <v>673</v>
      </c>
      <c r="I25" s="499" t="s">
        <v>670</v>
      </c>
      <c r="J25" s="500" t="s">
        <v>674</v>
      </c>
      <c r="K25" s="501" t="s">
        <v>692</v>
      </c>
      <c r="L25" s="500" t="s">
        <v>669</v>
      </c>
      <c r="M25" s="500" t="s">
        <v>674</v>
      </c>
      <c r="N25" s="501" t="s">
        <v>692</v>
      </c>
      <c r="O25" s="500" t="s">
        <v>681</v>
      </c>
      <c r="P25" s="500" t="s">
        <v>682</v>
      </c>
      <c r="Q25" s="500" t="s">
        <v>672</v>
      </c>
      <c r="R25" s="499" t="s">
        <v>683</v>
      </c>
      <c r="S25" s="500" t="s">
        <v>684</v>
      </c>
      <c r="T25" s="500" t="s">
        <v>672</v>
      </c>
      <c r="U25" s="499" t="s">
        <v>690</v>
      </c>
      <c r="V25" s="500" t="s">
        <v>687</v>
      </c>
      <c r="W25" s="501" t="s">
        <v>672</v>
      </c>
      <c r="X25" s="500" t="s">
        <v>688</v>
      </c>
      <c r="Y25" s="500" t="s">
        <v>689</v>
      </c>
      <c r="Z25" s="501" t="s">
        <v>672</v>
      </c>
      <c r="AA25" s="500" t="s">
        <v>637</v>
      </c>
      <c r="AB25" s="500" t="s">
        <v>638</v>
      </c>
      <c r="AC25" s="500" t="s">
        <v>672</v>
      </c>
      <c r="AD25" s="499" t="s">
        <v>667</v>
      </c>
      <c r="AE25" s="500" t="s">
        <v>638</v>
      </c>
      <c r="AF25" s="501" t="s">
        <v>672</v>
      </c>
      <c r="AG25" s="500" t="s">
        <v>695</v>
      </c>
      <c r="AH25" s="500" t="s">
        <v>696</v>
      </c>
      <c r="AI25" s="500" t="s">
        <v>672</v>
      </c>
      <c r="AJ25" s="499" t="s">
        <v>656</v>
      </c>
      <c r="AK25" s="500" t="s">
        <v>542</v>
      </c>
      <c r="AL25" s="501" t="s">
        <v>673</v>
      </c>
      <c r="AM25" s="500" t="s">
        <v>675</v>
      </c>
      <c r="AN25" s="500" t="s">
        <v>551</v>
      </c>
      <c r="AO25" s="500" t="s">
        <v>672</v>
      </c>
      <c r="AP25" s="499" t="s">
        <v>657</v>
      </c>
      <c r="AQ25" s="500" t="s">
        <v>658</v>
      </c>
      <c r="AR25" s="501" t="s">
        <v>673</v>
      </c>
      <c r="AS25" s="500" t="s">
        <v>659</v>
      </c>
      <c r="AT25" s="500" t="s">
        <v>658</v>
      </c>
      <c r="AU25" s="500" t="s">
        <v>673</v>
      </c>
      <c r="AV25" s="499" t="s">
        <v>548</v>
      </c>
      <c r="AW25" s="500" t="s">
        <v>549</v>
      </c>
      <c r="AX25" s="501" t="s">
        <v>672</v>
      </c>
      <c r="AY25" s="499" t="s">
        <v>917</v>
      </c>
      <c r="AZ25" s="500" t="s">
        <v>915</v>
      </c>
      <c r="BA25" s="501" t="s">
        <v>672</v>
      </c>
      <c r="BB25" s="500" t="str">
        <f>"S2-0119-"&amp;BY25&amp;CC25&amp;CV25&amp;CZ25&amp;DD25</f>
        <v>S2-0119-S1Y0</v>
      </c>
      <c r="BC25" s="500" t="s">
        <v>946</v>
      </c>
      <c r="BD25" s="500">
        <v>1</v>
      </c>
      <c r="BE25" s="499" t="s">
        <v>661</v>
      </c>
      <c r="BF25" s="500" t="s">
        <v>661</v>
      </c>
      <c r="BG25" s="501" t="s">
        <v>661</v>
      </c>
      <c r="BH25" s="500" t="s">
        <v>661</v>
      </c>
      <c r="BI25" s="500" t="s">
        <v>661</v>
      </c>
      <c r="BJ25" s="500" t="s">
        <v>661</v>
      </c>
      <c r="BK25" s="499" t="s">
        <v>661</v>
      </c>
      <c r="BL25" s="500" t="s">
        <v>661</v>
      </c>
      <c r="BM25" s="501" t="s">
        <v>661</v>
      </c>
      <c r="BN25" s="500" t="s">
        <v>661</v>
      </c>
      <c r="BO25" s="500" t="s">
        <v>661</v>
      </c>
      <c r="BP25" s="500" t="s">
        <v>661</v>
      </c>
      <c r="BQ25" s="499" t="s">
        <v>661</v>
      </c>
      <c r="BR25" s="500" t="s">
        <v>661</v>
      </c>
      <c r="BS25" s="501" t="s">
        <v>661</v>
      </c>
      <c r="BT25" s="499" t="s">
        <v>661</v>
      </c>
      <c r="BU25" s="500" t="s">
        <v>661</v>
      </c>
      <c r="BV25" s="501" t="s">
        <v>661</v>
      </c>
      <c r="BW25" s="510"/>
      <c r="BX25" s="492" t="str">
        <f>BY25&amp;CC25&amp;CV25&amp;CZ25&amp;DD25</f>
        <v>S1Y0</v>
      </c>
      <c r="BY25" s="517" t="s">
        <v>2</v>
      </c>
      <c r="BZ25" s="499" t="s">
        <v>694</v>
      </c>
      <c r="CA25" s="500" t="s">
        <v>903</v>
      </c>
      <c r="CB25" s="501" t="s">
        <v>672</v>
      </c>
      <c r="CC25" s="503">
        <v>1</v>
      </c>
      <c r="CD25" s="499" t="s">
        <v>677</v>
      </c>
      <c r="CE25" s="500" t="s">
        <v>662</v>
      </c>
      <c r="CF25" s="501" t="s">
        <v>692</v>
      </c>
      <c r="CG25" s="499" t="s">
        <v>679</v>
      </c>
      <c r="CH25" s="500" t="s">
        <v>732</v>
      </c>
      <c r="CI25" s="501" t="s">
        <v>692</v>
      </c>
      <c r="CJ25" s="499" t="s">
        <v>678</v>
      </c>
      <c r="CK25" s="500" t="s">
        <v>733</v>
      </c>
      <c r="CL25" s="501" t="s">
        <v>673</v>
      </c>
      <c r="CM25" s="499" t="s">
        <v>680</v>
      </c>
      <c r="CN25" s="500" t="s">
        <v>734</v>
      </c>
      <c r="CO25" s="501" t="s">
        <v>673</v>
      </c>
      <c r="CP25" s="499" t="s">
        <v>661</v>
      </c>
      <c r="CQ25" s="500" t="s">
        <v>661</v>
      </c>
      <c r="CR25" s="501" t="s">
        <v>661</v>
      </c>
      <c r="CS25" s="499" t="s">
        <v>661</v>
      </c>
      <c r="CT25" s="500" t="s">
        <v>661</v>
      </c>
      <c r="CU25" s="501" t="s">
        <v>661</v>
      </c>
      <c r="CV25" s="503" t="s">
        <v>944</v>
      </c>
      <c r="CW25" s="499" t="s">
        <v>685</v>
      </c>
      <c r="CX25" s="500" t="s">
        <v>686</v>
      </c>
      <c r="CY25" s="453">
        <v>1</v>
      </c>
      <c r="CZ25" s="503">
        <v>0</v>
      </c>
      <c r="DA25" s="499" t="s">
        <v>661</v>
      </c>
      <c r="DB25" s="500" t="s">
        <v>661</v>
      </c>
      <c r="DC25" s="501" t="s">
        <v>661</v>
      </c>
      <c r="DD25" s="507"/>
      <c r="DE25" s="508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</row>
    <row r="26" spans="1:234" s="29" customFormat="1" ht="12.75" customHeight="1" x14ac:dyDescent="0.15">
      <c r="A26" s="515"/>
      <c r="B26" s="495" t="s">
        <v>652</v>
      </c>
      <c r="C26" s="499" t="s">
        <v>664</v>
      </c>
      <c r="D26" s="500" t="s">
        <v>551</v>
      </c>
      <c r="E26" s="501">
        <v>1</v>
      </c>
      <c r="F26" s="499" t="s">
        <v>667</v>
      </c>
      <c r="G26" s="500" t="s">
        <v>638</v>
      </c>
      <c r="H26" s="501">
        <v>1</v>
      </c>
      <c r="I26" s="499" t="s">
        <v>669</v>
      </c>
      <c r="J26" s="500" t="s">
        <v>662</v>
      </c>
      <c r="K26" s="501">
        <v>4</v>
      </c>
      <c r="L26" s="499" t="s">
        <v>637</v>
      </c>
      <c r="M26" s="500" t="s">
        <v>638</v>
      </c>
      <c r="N26" s="501">
        <v>1</v>
      </c>
      <c r="O26" s="500" t="s">
        <v>656</v>
      </c>
      <c r="P26" s="500" t="s">
        <v>542</v>
      </c>
      <c r="Q26" s="500">
        <v>2</v>
      </c>
      <c r="R26" s="499" t="s">
        <v>657</v>
      </c>
      <c r="S26" s="500" t="s">
        <v>658</v>
      </c>
      <c r="T26" s="500">
        <v>2</v>
      </c>
      <c r="U26" s="499" t="s">
        <v>659</v>
      </c>
      <c r="V26" s="500" t="s">
        <v>658</v>
      </c>
      <c r="W26" s="501">
        <v>2</v>
      </c>
      <c r="X26" s="500" t="s">
        <v>661</v>
      </c>
      <c r="Y26" s="500" t="s">
        <v>661</v>
      </c>
      <c r="Z26" s="501" t="s">
        <v>661</v>
      </c>
      <c r="AA26" s="500" t="s">
        <v>661</v>
      </c>
      <c r="AB26" s="500" t="s">
        <v>661</v>
      </c>
      <c r="AC26" s="500" t="s">
        <v>661</v>
      </c>
      <c r="AD26" s="499" t="s">
        <v>661</v>
      </c>
      <c r="AE26" s="500" t="s">
        <v>661</v>
      </c>
      <c r="AF26" s="501" t="s">
        <v>661</v>
      </c>
      <c r="AG26" s="500" t="s">
        <v>661</v>
      </c>
      <c r="AH26" s="500" t="s">
        <v>661</v>
      </c>
      <c r="AI26" s="500" t="s">
        <v>661</v>
      </c>
      <c r="AJ26" s="499" t="s">
        <v>661</v>
      </c>
      <c r="AK26" s="500" t="s">
        <v>661</v>
      </c>
      <c r="AL26" s="501" t="s">
        <v>661</v>
      </c>
      <c r="AM26" s="500" t="s">
        <v>661</v>
      </c>
      <c r="AN26" s="500" t="s">
        <v>661</v>
      </c>
      <c r="AO26" s="500" t="s">
        <v>661</v>
      </c>
      <c r="AP26" s="499" t="s">
        <v>661</v>
      </c>
      <c r="AQ26" s="500" t="s">
        <v>661</v>
      </c>
      <c r="AR26" s="501" t="s">
        <v>661</v>
      </c>
      <c r="AS26" s="500" t="s">
        <v>661</v>
      </c>
      <c r="AT26" s="500" t="s">
        <v>661</v>
      </c>
      <c r="AU26" s="500" t="s">
        <v>661</v>
      </c>
      <c r="AV26" s="499" t="s">
        <v>661</v>
      </c>
      <c r="AW26" s="500" t="s">
        <v>661</v>
      </c>
      <c r="AX26" s="501" t="s">
        <v>661</v>
      </c>
      <c r="AY26" s="499" t="s">
        <v>661</v>
      </c>
      <c r="AZ26" s="500" t="s">
        <v>661</v>
      </c>
      <c r="BA26" s="501" t="s">
        <v>661</v>
      </c>
      <c r="BB26" s="500" t="s">
        <v>661</v>
      </c>
      <c r="BC26" s="500" t="s">
        <v>661</v>
      </c>
      <c r="BD26" s="500" t="s">
        <v>661</v>
      </c>
      <c r="BE26" s="499" t="s">
        <v>661</v>
      </c>
      <c r="BF26" s="500" t="s">
        <v>661</v>
      </c>
      <c r="BG26" s="501" t="s">
        <v>661</v>
      </c>
      <c r="BH26" s="500" t="s">
        <v>661</v>
      </c>
      <c r="BI26" s="500" t="s">
        <v>661</v>
      </c>
      <c r="BJ26" s="500" t="s">
        <v>661</v>
      </c>
      <c r="BK26" s="499" t="s">
        <v>661</v>
      </c>
      <c r="BL26" s="500" t="s">
        <v>661</v>
      </c>
      <c r="BM26" s="501" t="s">
        <v>661</v>
      </c>
      <c r="BN26" s="500" t="s">
        <v>661</v>
      </c>
      <c r="BO26" s="500" t="s">
        <v>661</v>
      </c>
      <c r="BP26" s="500" t="s">
        <v>661</v>
      </c>
      <c r="BQ26" s="499" t="s">
        <v>661</v>
      </c>
      <c r="BR26" s="500" t="s">
        <v>661</v>
      </c>
      <c r="BS26" s="501" t="s">
        <v>661</v>
      </c>
      <c r="BT26" s="499" t="s">
        <v>661</v>
      </c>
      <c r="BU26" s="500" t="s">
        <v>661</v>
      </c>
      <c r="BV26" s="501" t="s">
        <v>661</v>
      </c>
      <c r="BW26" s="510"/>
      <c r="BX26" s="510"/>
      <c r="BY26" s="509"/>
      <c r="BZ26" s="499"/>
      <c r="CA26" s="500"/>
      <c r="CB26" s="501"/>
      <c r="CC26" s="509"/>
      <c r="CD26" s="499"/>
      <c r="CE26" s="500"/>
      <c r="CF26" s="501"/>
      <c r="CG26" s="499"/>
      <c r="CH26" s="500"/>
      <c r="CI26" s="501"/>
      <c r="CJ26" s="499"/>
      <c r="CK26" s="500"/>
      <c r="CL26" s="501"/>
      <c r="CM26" s="499"/>
      <c r="CN26" s="500"/>
      <c r="CO26" s="501"/>
      <c r="CP26" s="499"/>
      <c r="CQ26" s="500"/>
      <c r="CR26" s="501"/>
      <c r="CS26" s="499"/>
      <c r="CT26" s="500"/>
      <c r="CU26" s="501"/>
      <c r="CV26" s="509"/>
      <c r="CW26" s="499"/>
      <c r="CX26" s="500"/>
      <c r="CY26" s="501"/>
      <c r="CZ26" s="509"/>
      <c r="DA26" s="499"/>
      <c r="DB26" s="500"/>
      <c r="DC26" s="501"/>
      <c r="DD26" s="509"/>
      <c r="DE26" s="510"/>
      <c r="DF26" s="28"/>
      <c r="DG26" s="28"/>
      <c r="DH26" s="28"/>
      <c r="DI26" s="28"/>
      <c r="DJ26" s="28"/>
      <c r="DK26" s="28"/>
      <c r="DL26" s="28"/>
      <c r="DM26" s="28"/>
      <c r="DN26" s="28"/>
      <c r="DO26" s="28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</row>
    <row r="27" spans="1:234" s="29" customFormat="1" ht="12.75" customHeight="1" x14ac:dyDescent="0.15">
      <c r="A27" s="515"/>
      <c r="B27" s="495" t="s">
        <v>653</v>
      </c>
      <c r="C27" s="499" t="s">
        <v>664</v>
      </c>
      <c r="D27" s="500" t="s">
        <v>551</v>
      </c>
      <c r="E27" s="501">
        <v>1</v>
      </c>
      <c r="F27" s="499" t="s">
        <v>667</v>
      </c>
      <c r="G27" s="500" t="s">
        <v>638</v>
      </c>
      <c r="H27" s="501">
        <v>1</v>
      </c>
      <c r="I27" s="499" t="s">
        <v>669</v>
      </c>
      <c r="J27" s="500" t="s">
        <v>662</v>
      </c>
      <c r="K27" s="501">
        <v>4</v>
      </c>
      <c r="L27" s="499" t="s">
        <v>670</v>
      </c>
      <c r="M27" s="500" t="s">
        <v>662</v>
      </c>
      <c r="N27" s="501">
        <v>4</v>
      </c>
      <c r="O27" s="500" t="s">
        <v>637</v>
      </c>
      <c r="P27" s="500" t="s">
        <v>638</v>
      </c>
      <c r="Q27" s="500">
        <v>1</v>
      </c>
      <c r="R27" s="499" t="s">
        <v>656</v>
      </c>
      <c r="S27" s="500" t="s">
        <v>542</v>
      </c>
      <c r="T27" s="500">
        <v>2</v>
      </c>
      <c r="U27" s="499" t="s">
        <v>657</v>
      </c>
      <c r="V27" s="500" t="s">
        <v>658</v>
      </c>
      <c r="W27" s="501">
        <v>2</v>
      </c>
      <c r="X27" s="500" t="s">
        <v>659</v>
      </c>
      <c r="Y27" s="500" t="s">
        <v>658</v>
      </c>
      <c r="Z27" s="501">
        <v>2</v>
      </c>
      <c r="AA27" s="500" t="s">
        <v>661</v>
      </c>
      <c r="AB27" s="500" t="s">
        <v>661</v>
      </c>
      <c r="AC27" s="500" t="s">
        <v>661</v>
      </c>
      <c r="AD27" s="499" t="s">
        <v>661</v>
      </c>
      <c r="AE27" s="500" t="s">
        <v>661</v>
      </c>
      <c r="AF27" s="501" t="s">
        <v>661</v>
      </c>
      <c r="AG27" s="500" t="s">
        <v>661</v>
      </c>
      <c r="AH27" s="500" t="s">
        <v>661</v>
      </c>
      <c r="AI27" s="500" t="s">
        <v>661</v>
      </c>
      <c r="AJ27" s="499" t="s">
        <v>661</v>
      </c>
      <c r="AK27" s="500" t="s">
        <v>661</v>
      </c>
      <c r="AL27" s="501" t="s">
        <v>661</v>
      </c>
      <c r="AM27" s="500" t="s">
        <v>661</v>
      </c>
      <c r="AN27" s="500" t="s">
        <v>661</v>
      </c>
      <c r="AO27" s="500" t="s">
        <v>661</v>
      </c>
      <c r="AP27" s="499" t="s">
        <v>661</v>
      </c>
      <c r="AQ27" s="500" t="s">
        <v>661</v>
      </c>
      <c r="AR27" s="501" t="s">
        <v>661</v>
      </c>
      <c r="AS27" s="500" t="s">
        <v>661</v>
      </c>
      <c r="AT27" s="500" t="s">
        <v>661</v>
      </c>
      <c r="AU27" s="500" t="s">
        <v>661</v>
      </c>
      <c r="AV27" s="499" t="s">
        <v>661</v>
      </c>
      <c r="AW27" s="500" t="s">
        <v>661</v>
      </c>
      <c r="AX27" s="501" t="s">
        <v>661</v>
      </c>
      <c r="AY27" s="499" t="s">
        <v>661</v>
      </c>
      <c r="AZ27" s="500" t="s">
        <v>661</v>
      </c>
      <c r="BA27" s="501" t="s">
        <v>661</v>
      </c>
      <c r="BB27" s="499" t="s">
        <v>661</v>
      </c>
      <c r="BC27" s="500" t="s">
        <v>661</v>
      </c>
      <c r="BD27" s="501" t="s">
        <v>661</v>
      </c>
      <c r="BE27" s="500" t="s">
        <v>661</v>
      </c>
      <c r="BF27" s="500" t="s">
        <v>661</v>
      </c>
      <c r="BG27" s="500" t="s">
        <v>661</v>
      </c>
      <c r="BH27" s="499" t="s">
        <v>661</v>
      </c>
      <c r="BI27" s="500" t="s">
        <v>661</v>
      </c>
      <c r="BJ27" s="501" t="s">
        <v>661</v>
      </c>
      <c r="BK27" s="500" t="s">
        <v>661</v>
      </c>
      <c r="BL27" s="500" t="s">
        <v>661</v>
      </c>
      <c r="BM27" s="500" t="s">
        <v>661</v>
      </c>
      <c r="BN27" s="499" t="s">
        <v>661</v>
      </c>
      <c r="BO27" s="500" t="s">
        <v>661</v>
      </c>
      <c r="BP27" s="501" t="s">
        <v>661</v>
      </c>
      <c r="BQ27" s="500" t="s">
        <v>661</v>
      </c>
      <c r="BR27" s="500" t="s">
        <v>661</v>
      </c>
      <c r="BS27" s="500" t="s">
        <v>661</v>
      </c>
      <c r="BT27" s="499" t="s">
        <v>661</v>
      </c>
      <c r="BU27" s="500" t="s">
        <v>661</v>
      </c>
      <c r="BV27" s="501" t="s">
        <v>661</v>
      </c>
      <c r="BW27" s="510"/>
      <c r="BX27" s="510"/>
      <c r="BY27" s="509"/>
      <c r="BZ27" s="499"/>
      <c r="CA27" s="500"/>
      <c r="CB27" s="501"/>
      <c r="CC27" s="509"/>
      <c r="CD27" s="499"/>
      <c r="CE27" s="500"/>
      <c r="CF27" s="501"/>
      <c r="CG27" s="499"/>
      <c r="CH27" s="500"/>
      <c r="CI27" s="501"/>
      <c r="CJ27" s="499"/>
      <c r="CK27" s="500"/>
      <c r="CL27" s="501"/>
      <c r="CM27" s="499"/>
      <c r="CN27" s="500"/>
      <c r="CO27" s="501"/>
      <c r="CP27" s="499"/>
      <c r="CQ27" s="500"/>
      <c r="CR27" s="501"/>
      <c r="CS27" s="499"/>
      <c r="CT27" s="500"/>
      <c r="CU27" s="501"/>
      <c r="CV27" s="509"/>
      <c r="CW27" s="499"/>
      <c r="CX27" s="500"/>
      <c r="CY27" s="501"/>
      <c r="CZ27" s="509"/>
      <c r="DA27" s="499"/>
      <c r="DB27" s="500"/>
      <c r="DC27" s="501"/>
      <c r="DD27" s="509"/>
      <c r="DE27" s="510"/>
      <c r="DF27" s="28"/>
      <c r="DG27" s="28"/>
      <c r="DH27" s="28"/>
      <c r="DI27" s="28"/>
      <c r="DJ27" s="28"/>
      <c r="DK27" s="28"/>
      <c r="DL27" s="28"/>
      <c r="DM27" s="28"/>
      <c r="DN27" s="28"/>
      <c r="DO27" s="28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</row>
    <row r="28" spans="1:234" s="29" customFormat="1" ht="12.75" customHeight="1" x14ac:dyDescent="0.15">
      <c r="A28" s="515"/>
      <c r="B28" s="495" t="s">
        <v>654</v>
      </c>
      <c r="C28" s="504" t="s">
        <v>953</v>
      </c>
      <c r="D28" s="500" t="s">
        <v>551</v>
      </c>
      <c r="E28" s="501">
        <v>1</v>
      </c>
      <c r="F28" s="499" t="s">
        <v>667</v>
      </c>
      <c r="G28" s="500" t="s">
        <v>638</v>
      </c>
      <c r="H28" s="501">
        <v>1</v>
      </c>
      <c r="I28" s="499" t="s">
        <v>669</v>
      </c>
      <c r="J28" s="500" t="s">
        <v>662</v>
      </c>
      <c r="K28" s="501">
        <v>2</v>
      </c>
      <c r="L28" s="499" t="s">
        <v>637</v>
      </c>
      <c r="M28" s="500" t="s">
        <v>638</v>
      </c>
      <c r="N28" s="501">
        <v>1</v>
      </c>
      <c r="O28" s="500" t="s">
        <v>660</v>
      </c>
      <c r="P28" s="500" t="s">
        <v>542</v>
      </c>
      <c r="Q28" s="500">
        <v>2</v>
      </c>
      <c r="R28" s="499" t="s">
        <v>657</v>
      </c>
      <c r="S28" s="500" t="s">
        <v>658</v>
      </c>
      <c r="T28" s="500">
        <v>2</v>
      </c>
      <c r="U28" s="499" t="s">
        <v>659</v>
      </c>
      <c r="V28" s="500" t="s">
        <v>658</v>
      </c>
      <c r="W28" s="501">
        <v>2</v>
      </c>
      <c r="X28" s="499" t="s">
        <v>954</v>
      </c>
      <c r="Y28" s="500" t="s">
        <v>955</v>
      </c>
      <c r="Z28" s="501">
        <v>1</v>
      </c>
      <c r="AA28" s="500" t="s">
        <v>661</v>
      </c>
      <c r="AB28" s="500" t="s">
        <v>661</v>
      </c>
      <c r="AC28" s="500" t="s">
        <v>661</v>
      </c>
      <c r="AD28" s="499" t="s">
        <v>661</v>
      </c>
      <c r="AE28" s="500" t="s">
        <v>661</v>
      </c>
      <c r="AF28" s="501" t="s">
        <v>661</v>
      </c>
      <c r="AG28" s="500" t="s">
        <v>661</v>
      </c>
      <c r="AH28" s="500" t="s">
        <v>661</v>
      </c>
      <c r="AI28" s="500" t="s">
        <v>661</v>
      </c>
      <c r="AJ28" s="499" t="s">
        <v>661</v>
      </c>
      <c r="AK28" s="500" t="s">
        <v>661</v>
      </c>
      <c r="AL28" s="501" t="s">
        <v>661</v>
      </c>
      <c r="AM28" s="500" t="s">
        <v>661</v>
      </c>
      <c r="AN28" s="500" t="s">
        <v>661</v>
      </c>
      <c r="AO28" s="500" t="s">
        <v>661</v>
      </c>
      <c r="AP28" s="499" t="s">
        <v>661</v>
      </c>
      <c r="AQ28" s="500" t="s">
        <v>661</v>
      </c>
      <c r="AR28" s="501" t="s">
        <v>661</v>
      </c>
      <c r="AS28" s="500" t="s">
        <v>661</v>
      </c>
      <c r="AT28" s="500" t="s">
        <v>661</v>
      </c>
      <c r="AU28" s="500" t="s">
        <v>661</v>
      </c>
      <c r="AV28" s="499" t="s">
        <v>661</v>
      </c>
      <c r="AW28" s="500" t="s">
        <v>661</v>
      </c>
      <c r="AX28" s="501" t="s">
        <v>661</v>
      </c>
      <c r="AY28" s="499" t="s">
        <v>661</v>
      </c>
      <c r="AZ28" s="500" t="s">
        <v>661</v>
      </c>
      <c r="BA28" s="501" t="s">
        <v>661</v>
      </c>
      <c r="BB28" s="499" t="s">
        <v>661</v>
      </c>
      <c r="BC28" s="500" t="s">
        <v>661</v>
      </c>
      <c r="BD28" s="501" t="s">
        <v>661</v>
      </c>
      <c r="BE28" s="500" t="s">
        <v>661</v>
      </c>
      <c r="BF28" s="500" t="s">
        <v>661</v>
      </c>
      <c r="BG28" s="500" t="s">
        <v>661</v>
      </c>
      <c r="BH28" s="499" t="s">
        <v>661</v>
      </c>
      <c r="BI28" s="500" t="s">
        <v>661</v>
      </c>
      <c r="BJ28" s="501" t="s">
        <v>661</v>
      </c>
      <c r="BK28" s="500" t="s">
        <v>661</v>
      </c>
      <c r="BL28" s="500" t="s">
        <v>661</v>
      </c>
      <c r="BM28" s="500" t="s">
        <v>661</v>
      </c>
      <c r="BN28" s="499" t="s">
        <v>661</v>
      </c>
      <c r="BO28" s="500" t="s">
        <v>661</v>
      </c>
      <c r="BP28" s="501" t="s">
        <v>661</v>
      </c>
      <c r="BQ28" s="500" t="s">
        <v>661</v>
      </c>
      <c r="BR28" s="500" t="s">
        <v>661</v>
      </c>
      <c r="BS28" s="500" t="s">
        <v>661</v>
      </c>
      <c r="BT28" s="499" t="s">
        <v>661</v>
      </c>
      <c r="BU28" s="500" t="s">
        <v>661</v>
      </c>
      <c r="BV28" s="501" t="s">
        <v>661</v>
      </c>
      <c r="BW28" s="510"/>
      <c r="BX28" s="510" t="s">
        <v>956</v>
      </c>
      <c r="BY28" s="509"/>
      <c r="BZ28" s="499"/>
      <c r="CA28" s="500"/>
      <c r="CB28" s="501"/>
      <c r="CC28" s="509"/>
      <c r="CD28" s="499"/>
      <c r="CE28" s="500"/>
      <c r="CF28" s="501"/>
      <c r="CG28" s="499"/>
      <c r="CH28" s="500"/>
      <c r="CI28" s="501"/>
      <c r="CJ28" s="499"/>
      <c r="CK28" s="500"/>
      <c r="CL28" s="501"/>
      <c r="CM28" s="499"/>
      <c r="CN28" s="500"/>
      <c r="CO28" s="501"/>
      <c r="CP28" s="499"/>
      <c r="CQ28" s="500"/>
      <c r="CR28" s="501"/>
      <c r="CS28" s="499"/>
      <c r="CT28" s="500"/>
      <c r="CU28" s="501"/>
      <c r="CV28" s="509"/>
      <c r="CW28" s="499"/>
      <c r="CX28" s="500"/>
      <c r="CY28" s="501"/>
      <c r="CZ28" s="509"/>
      <c r="DA28" s="499"/>
      <c r="DB28" s="500"/>
      <c r="DC28" s="501"/>
      <c r="DD28" s="509"/>
      <c r="DE28" s="510"/>
      <c r="DF28" s="28"/>
      <c r="DG28" s="28"/>
      <c r="DH28" s="28"/>
      <c r="DI28" s="28"/>
      <c r="DJ28" s="28"/>
      <c r="DK28" s="28"/>
      <c r="DL28" s="28"/>
      <c r="DM28" s="28"/>
      <c r="DN28" s="28"/>
      <c r="DO28" s="28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</row>
    <row r="29" spans="1:234" s="29" customFormat="1" ht="12.75" customHeight="1" x14ac:dyDescent="0.15">
      <c r="A29" s="515"/>
      <c r="B29" s="495" t="s">
        <v>655</v>
      </c>
      <c r="C29" s="504" t="s">
        <v>953</v>
      </c>
      <c r="D29" s="500" t="s">
        <v>551</v>
      </c>
      <c r="E29" s="501">
        <v>1</v>
      </c>
      <c r="F29" s="499" t="s">
        <v>667</v>
      </c>
      <c r="G29" s="500" t="s">
        <v>638</v>
      </c>
      <c r="H29" s="501">
        <v>1</v>
      </c>
      <c r="I29" s="499" t="s">
        <v>669</v>
      </c>
      <c r="J29" s="500" t="s">
        <v>662</v>
      </c>
      <c r="K29" s="501">
        <v>4</v>
      </c>
      <c r="L29" s="499" t="s">
        <v>637</v>
      </c>
      <c r="M29" s="500" t="s">
        <v>638</v>
      </c>
      <c r="N29" s="501">
        <v>1</v>
      </c>
      <c r="O29" s="500" t="s">
        <v>660</v>
      </c>
      <c r="P29" s="500" t="s">
        <v>542</v>
      </c>
      <c r="Q29" s="500">
        <v>2</v>
      </c>
      <c r="R29" s="499" t="s">
        <v>657</v>
      </c>
      <c r="S29" s="500" t="s">
        <v>658</v>
      </c>
      <c r="T29" s="500">
        <v>2</v>
      </c>
      <c r="U29" s="499" t="s">
        <v>659</v>
      </c>
      <c r="V29" s="500" t="s">
        <v>658</v>
      </c>
      <c r="W29" s="501">
        <v>2</v>
      </c>
      <c r="X29" s="499" t="s">
        <v>954</v>
      </c>
      <c r="Y29" s="500" t="s">
        <v>955</v>
      </c>
      <c r="Z29" s="501">
        <v>1</v>
      </c>
      <c r="AA29" s="500" t="s">
        <v>661</v>
      </c>
      <c r="AB29" s="500" t="s">
        <v>661</v>
      </c>
      <c r="AC29" s="500" t="s">
        <v>661</v>
      </c>
      <c r="AD29" s="499" t="s">
        <v>661</v>
      </c>
      <c r="AE29" s="500" t="s">
        <v>661</v>
      </c>
      <c r="AF29" s="501" t="s">
        <v>661</v>
      </c>
      <c r="AG29" s="500" t="s">
        <v>661</v>
      </c>
      <c r="AH29" s="500" t="s">
        <v>661</v>
      </c>
      <c r="AI29" s="500" t="s">
        <v>661</v>
      </c>
      <c r="AJ29" s="499" t="s">
        <v>661</v>
      </c>
      <c r="AK29" s="500" t="s">
        <v>661</v>
      </c>
      <c r="AL29" s="501" t="s">
        <v>661</v>
      </c>
      <c r="AM29" s="500" t="s">
        <v>661</v>
      </c>
      <c r="AN29" s="500" t="s">
        <v>661</v>
      </c>
      <c r="AO29" s="500" t="s">
        <v>661</v>
      </c>
      <c r="AP29" s="499" t="s">
        <v>661</v>
      </c>
      <c r="AQ29" s="500" t="s">
        <v>661</v>
      </c>
      <c r="AR29" s="501" t="s">
        <v>661</v>
      </c>
      <c r="AS29" s="500" t="s">
        <v>661</v>
      </c>
      <c r="AT29" s="500" t="s">
        <v>661</v>
      </c>
      <c r="AU29" s="500" t="s">
        <v>661</v>
      </c>
      <c r="AV29" s="499" t="s">
        <v>661</v>
      </c>
      <c r="AW29" s="500" t="s">
        <v>661</v>
      </c>
      <c r="AX29" s="501" t="s">
        <v>661</v>
      </c>
      <c r="AY29" s="499" t="s">
        <v>661</v>
      </c>
      <c r="AZ29" s="500" t="s">
        <v>661</v>
      </c>
      <c r="BA29" s="501" t="s">
        <v>661</v>
      </c>
      <c r="BB29" s="500" t="s">
        <v>661</v>
      </c>
      <c r="BC29" s="500" t="s">
        <v>661</v>
      </c>
      <c r="BD29" s="500" t="s">
        <v>661</v>
      </c>
      <c r="BE29" s="499" t="s">
        <v>661</v>
      </c>
      <c r="BF29" s="500" t="s">
        <v>661</v>
      </c>
      <c r="BG29" s="501" t="s">
        <v>661</v>
      </c>
      <c r="BH29" s="500" t="s">
        <v>661</v>
      </c>
      <c r="BI29" s="500" t="s">
        <v>661</v>
      </c>
      <c r="BJ29" s="500" t="s">
        <v>661</v>
      </c>
      <c r="BK29" s="499" t="s">
        <v>661</v>
      </c>
      <c r="BL29" s="500" t="s">
        <v>661</v>
      </c>
      <c r="BM29" s="501" t="s">
        <v>661</v>
      </c>
      <c r="BN29" s="500" t="s">
        <v>661</v>
      </c>
      <c r="BO29" s="500" t="s">
        <v>661</v>
      </c>
      <c r="BP29" s="500" t="s">
        <v>661</v>
      </c>
      <c r="BQ29" s="499" t="s">
        <v>661</v>
      </c>
      <c r="BR29" s="500" t="s">
        <v>661</v>
      </c>
      <c r="BS29" s="501" t="s">
        <v>661</v>
      </c>
      <c r="BT29" s="499" t="s">
        <v>661</v>
      </c>
      <c r="BU29" s="500" t="s">
        <v>661</v>
      </c>
      <c r="BV29" s="501" t="s">
        <v>661</v>
      </c>
      <c r="BW29" s="510"/>
      <c r="BX29" s="510" t="s">
        <v>956</v>
      </c>
      <c r="BY29" s="509"/>
      <c r="BZ29" s="499"/>
      <c r="CA29" s="500"/>
      <c r="CB29" s="501"/>
      <c r="CC29" s="509"/>
      <c r="CD29" s="499"/>
      <c r="CE29" s="500"/>
      <c r="CF29" s="501"/>
      <c r="CG29" s="499"/>
      <c r="CH29" s="500"/>
      <c r="CI29" s="501"/>
      <c r="CJ29" s="499"/>
      <c r="CK29" s="500"/>
      <c r="CL29" s="501"/>
      <c r="CM29" s="499"/>
      <c r="CN29" s="500"/>
      <c r="CO29" s="501"/>
      <c r="CP29" s="499"/>
      <c r="CQ29" s="500"/>
      <c r="CR29" s="501"/>
      <c r="CS29" s="499"/>
      <c r="CT29" s="500"/>
      <c r="CU29" s="501"/>
      <c r="CV29" s="509"/>
      <c r="CW29" s="499"/>
      <c r="CX29" s="500"/>
      <c r="CY29" s="501"/>
      <c r="CZ29" s="509"/>
      <c r="DA29" s="499"/>
      <c r="DB29" s="500"/>
      <c r="DC29" s="501"/>
      <c r="DD29" s="509"/>
      <c r="DE29" s="510"/>
      <c r="DF29" s="28"/>
      <c r="DG29" s="28"/>
      <c r="DH29" s="28"/>
      <c r="DI29" s="28"/>
      <c r="DJ29" s="28"/>
      <c r="DK29" s="28"/>
      <c r="DL29" s="28"/>
      <c r="DM29" s="28"/>
      <c r="DN29" s="28"/>
      <c r="DO29" s="28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</row>
    <row r="30" spans="1:234" s="29" customFormat="1" ht="12.75" customHeight="1" x14ac:dyDescent="0.15">
      <c r="A30" s="515"/>
      <c r="B30" s="495" t="s">
        <v>559</v>
      </c>
      <c r="C30" s="504" t="s">
        <v>560</v>
      </c>
      <c r="D30" s="505" t="s">
        <v>561</v>
      </c>
      <c r="E30" s="506">
        <v>1</v>
      </c>
      <c r="F30" s="504" t="s">
        <v>562</v>
      </c>
      <c r="G30" s="505" t="s">
        <v>563</v>
      </c>
      <c r="H30" s="506">
        <v>2</v>
      </c>
      <c r="I30" s="499" t="s">
        <v>961</v>
      </c>
      <c r="J30" s="500" t="s">
        <v>965</v>
      </c>
      <c r="K30" s="501">
        <v>1</v>
      </c>
      <c r="L30" s="505" t="s">
        <v>571</v>
      </c>
      <c r="M30" s="505" t="s">
        <v>572</v>
      </c>
      <c r="N30" s="506">
        <v>2</v>
      </c>
      <c r="O30" s="505" t="s">
        <v>573</v>
      </c>
      <c r="P30" s="505" t="s">
        <v>574</v>
      </c>
      <c r="Q30" s="505">
        <v>1</v>
      </c>
      <c r="R30" s="504" t="s">
        <v>575</v>
      </c>
      <c r="S30" s="505" t="s">
        <v>576</v>
      </c>
      <c r="T30" s="506">
        <v>1</v>
      </c>
      <c r="U30" s="504" t="s">
        <v>577</v>
      </c>
      <c r="V30" s="505" t="s">
        <v>578</v>
      </c>
      <c r="W30" s="506" t="s">
        <v>579</v>
      </c>
      <c r="X30" s="500" t="s">
        <v>661</v>
      </c>
      <c r="Y30" s="500" t="s">
        <v>661</v>
      </c>
      <c r="Z30" s="501" t="s">
        <v>661</v>
      </c>
      <c r="AA30" s="500" t="s">
        <v>661</v>
      </c>
      <c r="AB30" s="500" t="s">
        <v>661</v>
      </c>
      <c r="AC30" s="501" t="s">
        <v>661</v>
      </c>
      <c r="AD30" s="500" t="s">
        <v>661</v>
      </c>
      <c r="AE30" s="500" t="s">
        <v>661</v>
      </c>
      <c r="AF30" s="501" t="s">
        <v>661</v>
      </c>
      <c r="AG30" s="500" t="s">
        <v>661</v>
      </c>
      <c r="AH30" s="500" t="s">
        <v>661</v>
      </c>
      <c r="AI30" s="501" t="s">
        <v>661</v>
      </c>
      <c r="AJ30" s="499" t="s">
        <v>661</v>
      </c>
      <c r="AK30" s="500" t="s">
        <v>661</v>
      </c>
      <c r="AL30" s="501" t="s">
        <v>661</v>
      </c>
      <c r="AM30" s="500" t="s">
        <v>661</v>
      </c>
      <c r="AN30" s="500" t="s">
        <v>661</v>
      </c>
      <c r="AO30" s="500" t="s">
        <v>661</v>
      </c>
      <c r="AP30" s="499" t="s">
        <v>661</v>
      </c>
      <c r="AQ30" s="500" t="s">
        <v>661</v>
      </c>
      <c r="AR30" s="501" t="s">
        <v>661</v>
      </c>
      <c r="AS30" s="500" t="s">
        <v>661</v>
      </c>
      <c r="AT30" s="500" t="s">
        <v>661</v>
      </c>
      <c r="AU30" s="500" t="s">
        <v>661</v>
      </c>
      <c r="AV30" s="499" t="s">
        <v>661</v>
      </c>
      <c r="AW30" s="500" t="s">
        <v>661</v>
      </c>
      <c r="AX30" s="501" t="s">
        <v>661</v>
      </c>
      <c r="AY30" s="499" t="s">
        <v>661</v>
      </c>
      <c r="AZ30" s="500" t="s">
        <v>661</v>
      </c>
      <c r="BA30" s="501" t="s">
        <v>661</v>
      </c>
      <c r="BB30" s="500" t="s">
        <v>661</v>
      </c>
      <c r="BC30" s="500" t="s">
        <v>661</v>
      </c>
      <c r="BD30" s="500" t="s">
        <v>661</v>
      </c>
      <c r="BE30" s="499" t="s">
        <v>661</v>
      </c>
      <c r="BF30" s="500" t="s">
        <v>661</v>
      </c>
      <c r="BG30" s="501" t="s">
        <v>661</v>
      </c>
      <c r="BH30" s="500" t="s">
        <v>661</v>
      </c>
      <c r="BI30" s="500" t="s">
        <v>661</v>
      </c>
      <c r="BJ30" s="500" t="s">
        <v>661</v>
      </c>
      <c r="BK30" s="499" t="s">
        <v>661</v>
      </c>
      <c r="BL30" s="500" t="s">
        <v>661</v>
      </c>
      <c r="BM30" s="501" t="s">
        <v>661</v>
      </c>
      <c r="BN30" s="500" t="s">
        <v>661</v>
      </c>
      <c r="BO30" s="500" t="s">
        <v>661</v>
      </c>
      <c r="BP30" s="500" t="s">
        <v>661</v>
      </c>
      <c r="BQ30" s="499" t="s">
        <v>661</v>
      </c>
      <c r="BR30" s="500" t="s">
        <v>661</v>
      </c>
      <c r="BS30" s="501" t="s">
        <v>661</v>
      </c>
      <c r="BT30" s="499" t="s">
        <v>661</v>
      </c>
      <c r="BU30" s="500" t="s">
        <v>661</v>
      </c>
      <c r="BV30" s="501" t="s">
        <v>661</v>
      </c>
      <c r="BW30" s="510"/>
      <c r="BX30" s="492" t="s">
        <v>957</v>
      </c>
      <c r="BY30" s="509"/>
      <c r="BZ30" s="504" t="s">
        <v>564</v>
      </c>
      <c r="CA30" s="505" t="s">
        <v>565</v>
      </c>
      <c r="CB30" s="506">
        <v>1</v>
      </c>
      <c r="CC30" s="505"/>
      <c r="CD30" s="504" t="s">
        <v>566</v>
      </c>
      <c r="CE30" s="505" t="s">
        <v>565</v>
      </c>
      <c r="CF30" s="506">
        <v>1</v>
      </c>
      <c r="CG30" s="505" t="s">
        <v>567</v>
      </c>
      <c r="CH30" s="505" t="s">
        <v>542</v>
      </c>
      <c r="CI30" s="505">
        <v>1</v>
      </c>
      <c r="CJ30" s="504" t="s">
        <v>568</v>
      </c>
      <c r="CK30" s="505" t="s">
        <v>569</v>
      </c>
      <c r="CL30" s="505">
        <v>1</v>
      </c>
      <c r="CM30" s="504" t="s">
        <v>570</v>
      </c>
      <c r="CN30" s="505" t="s">
        <v>551</v>
      </c>
      <c r="CO30" s="506">
        <v>2</v>
      </c>
      <c r="CP30" s="499"/>
      <c r="CQ30" s="500"/>
      <c r="CR30" s="501"/>
      <c r="CS30" s="499"/>
      <c r="CT30" s="500"/>
      <c r="CU30" s="501"/>
      <c r="CV30" s="509"/>
      <c r="CW30" s="499"/>
      <c r="CX30" s="500"/>
      <c r="CY30" s="501"/>
      <c r="CZ30" s="509"/>
      <c r="DA30" s="499"/>
      <c r="DB30" s="500"/>
      <c r="DC30" s="501"/>
      <c r="DD30" s="509"/>
      <c r="DE30" s="510"/>
      <c r="DF30" s="28"/>
      <c r="DG30" s="28"/>
      <c r="DH30" s="28"/>
      <c r="DI30" s="28"/>
      <c r="DJ30" s="28"/>
      <c r="DK30" s="28"/>
      <c r="DL30" s="28"/>
      <c r="DM30" s="28"/>
      <c r="DN30" s="28"/>
      <c r="DO30" s="28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</row>
    <row r="31" spans="1:234" s="29" customFormat="1" ht="12.75" customHeight="1" x14ac:dyDescent="0.15">
      <c r="A31" s="515"/>
      <c r="B31" s="495" t="s">
        <v>590</v>
      </c>
      <c r="C31" s="504" t="s">
        <v>560</v>
      </c>
      <c r="D31" s="500" t="s">
        <v>561</v>
      </c>
      <c r="E31" s="501">
        <v>2</v>
      </c>
      <c r="F31" s="504" t="s">
        <v>562</v>
      </c>
      <c r="G31" s="500" t="s">
        <v>563</v>
      </c>
      <c r="H31" s="501">
        <v>3</v>
      </c>
      <c r="I31" s="499" t="s">
        <v>962</v>
      </c>
      <c r="J31" s="500" t="s">
        <v>965</v>
      </c>
      <c r="K31" s="501">
        <v>1</v>
      </c>
      <c r="L31" s="505" t="s">
        <v>571</v>
      </c>
      <c r="M31" s="500" t="s">
        <v>572</v>
      </c>
      <c r="N31" s="501">
        <v>2</v>
      </c>
      <c r="O31" s="505" t="s">
        <v>577</v>
      </c>
      <c r="P31" s="500" t="s">
        <v>578</v>
      </c>
      <c r="Q31" s="500" t="s">
        <v>579</v>
      </c>
      <c r="R31" s="499" t="s">
        <v>661</v>
      </c>
      <c r="S31" s="500" t="s">
        <v>661</v>
      </c>
      <c r="T31" s="501" t="s">
        <v>661</v>
      </c>
      <c r="U31" s="499" t="s">
        <v>661</v>
      </c>
      <c r="V31" s="500" t="s">
        <v>661</v>
      </c>
      <c r="W31" s="501" t="s">
        <v>661</v>
      </c>
      <c r="X31" s="500" t="s">
        <v>661</v>
      </c>
      <c r="Y31" s="500" t="s">
        <v>661</v>
      </c>
      <c r="Z31" s="501" t="s">
        <v>661</v>
      </c>
      <c r="AA31" s="500" t="s">
        <v>661</v>
      </c>
      <c r="AB31" s="500" t="s">
        <v>661</v>
      </c>
      <c r="AC31" s="501" t="s">
        <v>661</v>
      </c>
      <c r="AD31" s="500" t="s">
        <v>661</v>
      </c>
      <c r="AE31" s="500" t="s">
        <v>661</v>
      </c>
      <c r="AF31" s="501" t="s">
        <v>661</v>
      </c>
      <c r="AG31" s="500" t="s">
        <v>661</v>
      </c>
      <c r="AH31" s="500" t="s">
        <v>661</v>
      </c>
      <c r="AI31" s="501" t="s">
        <v>661</v>
      </c>
      <c r="AJ31" s="499" t="s">
        <v>661</v>
      </c>
      <c r="AK31" s="500" t="s">
        <v>661</v>
      </c>
      <c r="AL31" s="501" t="s">
        <v>661</v>
      </c>
      <c r="AM31" s="500" t="s">
        <v>661</v>
      </c>
      <c r="AN31" s="500" t="s">
        <v>661</v>
      </c>
      <c r="AO31" s="500" t="s">
        <v>661</v>
      </c>
      <c r="AP31" s="499" t="s">
        <v>661</v>
      </c>
      <c r="AQ31" s="500" t="s">
        <v>661</v>
      </c>
      <c r="AR31" s="501" t="s">
        <v>661</v>
      </c>
      <c r="AS31" s="500" t="s">
        <v>661</v>
      </c>
      <c r="AT31" s="500" t="s">
        <v>661</v>
      </c>
      <c r="AU31" s="500" t="s">
        <v>661</v>
      </c>
      <c r="AV31" s="499" t="s">
        <v>661</v>
      </c>
      <c r="AW31" s="500" t="s">
        <v>661</v>
      </c>
      <c r="AX31" s="501" t="s">
        <v>661</v>
      </c>
      <c r="AY31" s="499" t="s">
        <v>661</v>
      </c>
      <c r="AZ31" s="500" t="s">
        <v>661</v>
      </c>
      <c r="BA31" s="501" t="s">
        <v>661</v>
      </c>
      <c r="BB31" s="499" t="s">
        <v>661</v>
      </c>
      <c r="BC31" s="500" t="s">
        <v>661</v>
      </c>
      <c r="BD31" s="501" t="s">
        <v>661</v>
      </c>
      <c r="BE31" s="500" t="s">
        <v>661</v>
      </c>
      <c r="BF31" s="500" t="s">
        <v>661</v>
      </c>
      <c r="BG31" s="500" t="s">
        <v>661</v>
      </c>
      <c r="BH31" s="499" t="s">
        <v>661</v>
      </c>
      <c r="BI31" s="500" t="s">
        <v>661</v>
      </c>
      <c r="BJ31" s="501" t="s">
        <v>661</v>
      </c>
      <c r="BK31" s="500" t="s">
        <v>661</v>
      </c>
      <c r="BL31" s="500" t="s">
        <v>661</v>
      </c>
      <c r="BM31" s="500" t="s">
        <v>661</v>
      </c>
      <c r="BN31" s="499" t="s">
        <v>661</v>
      </c>
      <c r="BO31" s="500" t="s">
        <v>661</v>
      </c>
      <c r="BP31" s="501" t="s">
        <v>661</v>
      </c>
      <c r="BQ31" s="500" t="s">
        <v>661</v>
      </c>
      <c r="BR31" s="500" t="s">
        <v>661</v>
      </c>
      <c r="BS31" s="500" t="s">
        <v>661</v>
      </c>
      <c r="BT31" s="499" t="s">
        <v>661</v>
      </c>
      <c r="BU31" s="500" t="s">
        <v>661</v>
      </c>
      <c r="BV31" s="501" t="s">
        <v>661</v>
      </c>
      <c r="BW31" s="510"/>
      <c r="BX31" s="492" t="s">
        <v>959</v>
      </c>
      <c r="BY31" s="509"/>
      <c r="BZ31" s="499" t="s">
        <v>564</v>
      </c>
      <c r="CA31" s="500" t="s">
        <v>565</v>
      </c>
      <c r="CB31" s="501">
        <v>1</v>
      </c>
      <c r="CC31" s="500"/>
      <c r="CD31" s="499" t="s">
        <v>566</v>
      </c>
      <c r="CE31" s="500" t="s">
        <v>565</v>
      </c>
      <c r="CF31" s="501">
        <v>1</v>
      </c>
      <c r="CG31" s="500" t="s">
        <v>567</v>
      </c>
      <c r="CH31" s="500" t="s">
        <v>542</v>
      </c>
      <c r="CI31" s="500">
        <v>1</v>
      </c>
      <c r="CJ31" s="504" t="s">
        <v>591</v>
      </c>
      <c r="CK31" s="500" t="s">
        <v>569</v>
      </c>
      <c r="CL31" s="500">
        <v>1</v>
      </c>
      <c r="CM31" s="499" t="s">
        <v>570</v>
      </c>
      <c r="CN31" s="500" t="s">
        <v>551</v>
      </c>
      <c r="CO31" s="501">
        <v>2</v>
      </c>
      <c r="CP31" s="499"/>
      <c r="CQ31" s="500"/>
      <c r="CR31" s="501"/>
      <c r="CS31" s="499"/>
      <c r="CT31" s="500"/>
      <c r="CU31" s="501"/>
      <c r="CV31" s="509"/>
      <c r="CW31" s="499"/>
      <c r="CX31" s="500"/>
      <c r="CY31" s="501"/>
      <c r="CZ31" s="509"/>
      <c r="DA31" s="499"/>
      <c r="DB31" s="500"/>
      <c r="DC31" s="501"/>
      <c r="DD31" s="509"/>
      <c r="DE31" s="510"/>
      <c r="DF31" s="28"/>
      <c r="DG31" s="28"/>
      <c r="DH31" s="28"/>
      <c r="DI31" s="28"/>
      <c r="DJ31" s="28"/>
      <c r="DK31" s="28"/>
      <c r="DL31" s="28"/>
      <c r="DM31" s="28"/>
      <c r="DN31" s="28"/>
      <c r="DO31" s="28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</row>
    <row r="32" spans="1:234" s="29" customFormat="1" ht="12.75" customHeight="1" x14ac:dyDescent="0.15">
      <c r="A32" s="515"/>
      <c r="B32" s="495" t="s">
        <v>580</v>
      </c>
      <c r="C32" s="504" t="s">
        <v>560</v>
      </c>
      <c r="D32" s="500" t="s">
        <v>561</v>
      </c>
      <c r="E32" s="501">
        <v>2</v>
      </c>
      <c r="F32" s="504" t="s">
        <v>562</v>
      </c>
      <c r="G32" s="500" t="s">
        <v>563</v>
      </c>
      <c r="H32" s="501">
        <v>3</v>
      </c>
      <c r="I32" s="499" t="s">
        <v>961</v>
      </c>
      <c r="J32" s="500" t="s">
        <v>965</v>
      </c>
      <c r="K32" s="501">
        <v>1</v>
      </c>
      <c r="L32" s="505" t="s">
        <v>571</v>
      </c>
      <c r="M32" s="500" t="s">
        <v>572</v>
      </c>
      <c r="N32" s="501">
        <v>2</v>
      </c>
      <c r="O32" s="505" t="s">
        <v>577</v>
      </c>
      <c r="P32" s="505" t="s">
        <v>578</v>
      </c>
      <c r="Q32" s="500" t="s">
        <v>579</v>
      </c>
      <c r="R32" s="499" t="s">
        <v>661</v>
      </c>
      <c r="S32" s="500" t="s">
        <v>661</v>
      </c>
      <c r="T32" s="501" t="s">
        <v>661</v>
      </c>
      <c r="U32" s="499" t="s">
        <v>661</v>
      </c>
      <c r="V32" s="500" t="s">
        <v>661</v>
      </c>
      <c r="W32" s="501" t="s">
        <v>661</v>
      </c>
      <c r="X32" s="500" t="s">
        <v>661</v>
      </c>
      <c r="Y32" s="500" t="s">
        <v>661</v>
      </c>
      <c r="Z32" s="501" t="s">
        <v>661</v>
      </c>
      <c r="AA32" s="500" t="s">
        <v>661</v>
      </c>
      <c r="AB32" s="500" t="s">
        <v>661</v>
      </c>
      <c r="AC32" s="501" t="s">
        <v>661</v>
      </c>
      <c r="AD32" s="500" t="s">
        <v>661</v>
      </c>
      <c r="AE32" s="500" t="s">
        <v>661</v>
      </c>
      <c r="AF32" s="501" t="s">
        <v>661</v>
      </c>
      <c r="AG32" s="500" t="s">
        <v>661</v>
      </c>
      <c r="AH32" s="500" t="s">
        <v>661</v>
      </c>
      <c r="AI32" s="501" t="s">
        <v>661</v>
      </c>
      <c r="AJ32" s="499" t="s">
        <v>661</v>
      </c>
      <c r="AK32" s="500" t="s">
        <v>661</v>
      </c>
      <c r="AL32" s="501" t="s">
        <v>661</v>
      </c>
      <c r="AM32" s="500" t="s">
        <v>661</v>
      </c>
      <c r="AN32" s="500" t="s">
        <v>661</v>
      </c>
      <c r="AO32" s="500" t="s">
        <v>661</v>
      </c>
      <c r="AP32" s="499" t="s">
        <v>661</v>
      </c>
      <c r="AQ32" s="500" t="s">
        <v>661</v>
      </c>
      <c r="AR32" s="501" t="s">
        <v>661</v>
      </c>
      <c r="AS32" s="500" t="s">
        <v>661</v>
      </c>
      <c r="AT32" s="500" t="s">
        <v>661</v>
      </c>
      <c r="AU32" s="500" t="s">
        <v>661</v>
      </c>
      <c r="AV32" s="499" t="s">
        <v>661</v>
      </c>
      <c r="AW32" s="500" t="s">
        <v>661</v>
      </c>
      <c r="AX32" s="501" t="s">
        <v>661</v>
      </c>
      <c r="AY32" s="499" t="s">
        <v>661</v>
      </c>
      <c r="AZ32" s="500" t="s">
        <v>661</v>
      </c>
      <c r="BA32" s="501" t="s">
        <v>661</v>
      </c>
      <c r="BB32" s="499" t="s">
        <v>661</v>
      </c>
      <c r="BC32" s="500" t="s">
        <v>661</v>
      </c>
      <c r="BD32" s="501" t="s">
        <v>661</v>
      </c>
      <c r="BE32" s="500" t="s">
        <v>661</v>
      </c>
      <c r="BF32" s="500" t="s">
        <v>661</v>
      </c>
      <c r="BG32" s="500" t="s">
        <v>661</v>
      </c>
      <c r="BH32" s="499" t="s">
        <v>661</v>
      </c>
      <c r="BI32" s="500" t="s">
        <v>661</v>
      </c>
      <c r="BJ32" s="501" t="s">
        <v>661</v>
      </c>
      <c r="BK32" s="500" t="s">
        <v>661</v>
      </c>
      <c r="BL32" s="500" t="s">
        <v>661</v>
      </c>
      <c r="BM32" s="500" t="s">
        <v>661</v>
      </c>
      <c r="BN32" s="499" t="s">
        <v>661</v>
      </c>
      <c r="BO32" s="500" t="s">
        <v>661</v>
      </c>
      <c r="BP32" s="501" t="s">
        <v>661</v>
      </c>
      <c r="BQ32" s="500" t="s">
        <v>661</v>
      </c>
      <c r="BR32" s="500" t="s">
        <v>661</v>
      </c>
      <c r="BS32" s="500" t="s">
        <v>661</v>
      </c>
      <c r="BT32" s="499" t="s">
        <v>661</v>
      </c>
      <c r="BU32" s="500" t="s">
        <v>661</v>
      </c>
      <c r="BV32" s="501" t="s">
        <v>661</v>
      </c>
      <c r="BW32" s="510"/>
      <c r="BX32" s="492" t="s">
        <v>957</v>
      </c>
      <c r="BY32" s="509"/>
      <c r="BZ32" s="504" t="s">
        <v>564</v>
      </c>
      <c r="CA32" s="500" t="s">
        <v>565</v>
      </c>
      <c r="CB32" s="501">
        <v>1</v>
      </c>
      <c r="CC32" s="500"/>
      <c r="CD32" s="504" t="s">
        <v>566</v>
      </c>
      <c r="CE32" s="500" t="s">
        <v>565</v>
      </c>
      <c r="CF32" s="501">
        <v>1</v>
      </c>
      <c r="CG32" s="505" t="s">
        <v>567</v>
      </c>
      <c r="CH32" s="500" t="s">
        <v>542</v>
      </c>
      <c r="CI32" s="500">
        <v>1</v>
      </c>
      <c r="CJ32" s="504" t="s">
        <v>568</v>
      </c>
      <c r="CK32" s="505" t="s">
        <v>569</v>
      </c>
      <c r="CL32" s="500">
        <v>1</v>
      </c>
      <c r="CM32" s="504" t="s">
        <v>570</v>
      </c>
      <c r="CN32" s="500" t="s">
        <v>551</v>
      </c>
      <c r="CO32" s="501">
        <v>2</v>
      </c>
      <c r="CP32" s="499"/>
      <c r="CQ32" s="500"/>
      <c r="CR32" s="501"/>
      <c r="CS32" s="499"/>
      <c r="CT32" s="500"/>
      <c r="CU32" s="501"/>
      <c r="CV32" s="509"/>
      <c r="CW32" s="499"/>
      <c r="CX32" s="500"/>
      <c r="CY32" s="501"/>
      <c r="CZ32" s="509"/>
      <c r="DA32" s="499"/>
      <c r="DB32" s="500"/>
      <c r="DC32" s="501"/>
      <c r="DD32" s="509"/>
      <c r="DE32" s="510"/>
      <c r="DF32" s="28"/>
      <c r="DG32" s="28"/>
      <c r="DH32" s="28"/>
      <c r="DI32" s="28"/>
      <c r="DJ32" s="28"/>
      <c r="DK32" s="28"/>
      <c r="DL32" s="28"/>
      <c r="DM32" s="28"/>
      <c r="DN32" s="28"/>
      <c r="DO32" s="28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</row>
    <row r="33" spans="1:234" s="29" customFormat="1" ht="12.75" customHeight="1" x14ac:dyDescent="0.15">
      <c r="A33" s="515"/>
      <c r="B33" s="495" t="s">
        <v>593</v>
      </c>
      <c r="C33" s="504" t="s">
        <v>560</v>
      </c>
      <c r="D33" s="505" t="s">
        <v>561</v>
      </c>
      <c r="E33" s="506">
        <v>4</v>
      </c>
      <c r="F33" s="504" t="s">
        <v>562</v>
      </c>
      <c r="G33" s="505" t="s">
        <v>563</v>
      </c>
      <c r="H33" s="506">
        <v>5</v>
      </c>
      <c r="I33" s="499" t="s">
        <v>963</v>
      </c>
      <c r="J33" s="500" t="s">
        <v>965</v>
      </c>
      <c r="K33" s="501">
        <v>1</v>
      </c>
      <c r="L33" s="505" t="s">
        <v>586</v>
      </c>
      <c r="M33" s="505" t="s">
        <v>572</v>
      </c>
      <c r="N33" s="506">
        <v>2</v>
      </c>
      <c r="O33" s="505" t="s">
        <v>577</v>
      </c>
      <c r="P33" s="505" t="s">
        <v>578</v>
      </c>
      <c r="Q33" s="505" t="s">
        <v>592</v>
      </c>
      <c r="R33" s="499" t="s">
        <v>661</v>
      </c>
      <c r="S33" s="500" t="s">
        <v>661</v>
      </c>
      <c r="T33" s="501" t="s">
        <v>661</v>
      </c>
      <c r="U33" s="499" t="s">
        <v>661</v>
      </c>
      <c r="V33" s="500" t="s">
        <v>661</v>
      </c>
      <c r="W33" s="501" t="s">
        <v>661</v>
      </c>
      <c r="X33" s="500" t="s">
        <v>661</v>
      </c>
      <c r="Y33" s="500" t="s">
        <v>661</v>
      </c>
      <c r="Z33" s="501" t="s">
        <v>661</v>
      </c>
      <c r="AA33" s="500" t="s">
        <v>661</v>
      </c>
      <c r="AB33" s="500" t="s">
        <v>661</v>
      </c>
      <c r="AC33" s="501" t="s">
        <v>661</v>
      </c>
      <c r="AD33" s="500" t="s">
        <v>661</v>
      </c>
      <c r="AE33" s="500" t="s">
        <v>661</v>
      </c>
      <c r="AF33" s="501" t="s">
        <v>661</v>
      </c>
      <c r="AG33" s="500" t="s">
        <v>661</v>
      </c>
      <c r="AH33" s="500" t="s">
        <v>661</v>
      </c>
      <c r="AI33" s="501" t="s">
        <v>661</v>
      </c>
      <c r="AJ33" s="499" t="s">
        <v>661</v>
      </c>
      <c r="AK33" s="500" t="s">
        <v>661</v>
      </c>
      <c r="AL33" s="501" t="s">
        <v>661</v>
      </c>
      <c r="AM33" s="500" t="s">
        <v>661</v>
      </c>
      <c r="AN33" s="500" t="s">
        <v>661</v>
      </c>
      <c r="AO33" s="500" t="s">
        <v>661</v>
      </c>
      <c r="AP33" s="499" t="s">
        <v>661</v>
      </c>
      <c r="AQ33" s="500" t="s">
        <v>661</v>
      </c>
      <c r="AR33" s="501" t="s">
        <v>661</v>
      </c>
      <c r="AS33" s="500" t="s">
        <v>661</v>
      </c>
      <c r="AT33" s="500" t="s">
        <v>661</v>
      </c>
      <c r="AU33" s="500" t="s">
        <v>661</v>
      </c>
      <c r="AV33" s="499" t="s">
        <v>661</v>
      </c>
      <c r="AW33" s="500" t="s">
        <v>661</v>
      </c>
      <c r="AX33" s="501" t="s">
        <v>661</v>
      </c>
      <c r="AY33" s="499" t="s">
        <v>661</v>
      </c>
      <c r="AZ33" s="500" t="s">
        <v>661</v>
      </c>
      <c r="BA33" s="501" t="s">
        <v>661</v>
      </c>
      <c r="BB33" s="500" t="s">
        <v>661</v>
      </c>
      <c r="BC33" s="500" t="s">
        <v>661</v>
      </c>
      <c r="BD33" s="500" t="s">
        <v>661</v>
      </c>
      <c r="BE33" s="499" t="s">
        <v>661</v>
      </c>
      <c r="BF33" s="500" t="s">
        <v>661</v>
      </c>
      <c r="BG33" s="501" t="s">
        <v>661</v>
      </c>
      <c r="BH33" s="500" t="s">
        <v>661</v>
      </c>
      <c r="BI33" s="500" t="s">
        <v>661</v>
      </c>
      <c r="BJ33" s="500" t="s">
        <v>661</v>
      </c>
      <c r="BK33" s="499" t="s">
        <v>661</v>
      </c>
      <c r="BL33" s="500" t="s">
        <v>661</v>
      </c>
      <c r="BM33" s="501" t="s">
        <v>661</v>
      </c>
      <c r="BN33" s="500" t="s">
        <v>661</v>
      </c>
      <c r="BO33" s="500" t="s">
        <v>661</v>
      </c>
      <c r="BP33" s="500" t="s">
        <v>661</v>
      </c>
      <c r="BQ33" s="499" t="s">
        <v>661</v>
      </c>
      <c r="BR33" s="500" t="s">
        <v>661</v>
      </c>
      <c r="BS33" s="501" t="s">
        <v>661</v>
      </c>
      <c r="BT33" s="499" t="s">
        <v>661</v>
      </c>
      <c r="BU33" s="500" t="s">
        <v>661</v>
      </c>
      <c r="BV33" s="501" t="s">
        <v>661</v>
      </c>
      <c r="BW33" s="510"/>
      <c r="BX33" s="492" t="s">
        <v>960</v>
      </c>
      <c r="BY33" s="509"/>
      <c r="BZ33" s="504" t="s">
        <v>582</v>
      </c>
      <c r="CA33" s="505" t="s">
        <v>565</v>
      </c>
      <c r="CB33" s="506">
        <v>1</v>
      </c>
      <c r="CC33" s="505"/>
      <c r="CD33" s="504" t="s">
        <v>583</v>
      </c>
      <c r="CE33" s="505" t="s">
        <v>565</v>
      </c>
      <c r="CF33" s="506">
        <v>1</v>
      </c>
      <c r="CG33" s="505" t="s">
        <v>584</v>
      </c>
      <c r="CH33" s="505" t="s">
        <v>542</v>
      </c>
      <c r="CI33" s="505">
        <v>1</v>
      </c>
      <c r="CJ33" s="504" t="s">
        <v>591</v>
      </c>
      <c r="CK33" s="505" t="s">
        <v>569</v>
      </c>
      <c r="CL33" s="505">
        <v>2</v>
      </c>
      <c r="CM33" s="504" t="s">
        <v>570</v>
      </c>
      <c r="CN33" s="505" t="s">
        <v>551</v>
      </c>
      <c r="CO33" s="506">
        <v>4</v>
      </c>
      <c r="CP33" s="499"/>
      <c r="CQ33" s="500"/>
      <c r="CR33" s="501"/>
      <c r="CS33" s="499"/>
      <c r="CT33" s="500"/>
      <c r="CU33" s="501"/>
      <c r="CV33" s="509"/>
      <c r="CW33" s="499"/>
      <c r="CX33" s="500"/>
      <c r="CY33" s="501"/>
      <c r="CZ33" s="509"/>
      <c r="DA33" s="499"/>
      <c r="DB33" s="500"/>
      <c r="DC33" s="501"/>
      <c r="DD33" s="509"/>
      <c r="DE33" s="510"/>
      <c r="DF33" s="28"/>
      <c r="DG33" s="28"/>
      <c r="DH33" s="28"/>
      <c r="DI33" s="28"/>
      <c r="DJ33" s="28"/>
      <c r="DK33" s="28"/>
      <c r="DL33" s="28"/>
      <c r="DM33" s="28"/>
      <c r="DN33" s="28"/>
      <c r="DO33" s="28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</row>
    <row r="34" spans="1:234" s="28" customFormat="1" ht="12.75" customHeight="1" x14ac:dyDescent="0.15">
      <c r="A34" s="515"/>
      <c r="B34" s="495" t="s">
        <v>581</v>
      </c>
      <c r="C34" s="499" t="s">
        <v>560</v>
      </c>
      <c r="D34" s="500" t="s">
        <v>561</v>
      </c>
      <c r="E34" s="501">
        <v>4</v>
      </c>
      <c r="F34" s="499" t="s">
        <v>562</v>
      </c>
      <c r="G34" s="500" t="s">
        <v>563</v>
      </c>
      <c r="H34" s="501">
        <v>5</v>
      </c>
      <c r="I34" s="499" t="s">
        <v>964</v>
      </c>
      <c r="J34" s="500" t="s">
        <v>965</v>
      </c>
      <c r="K34" s="501">
        <v>1</v>
      </c>
      <c r="L34" s="500" t="s">
        <v>586</v>
      </c>
      <c r="M34" s="500" t="s">
        <v>572</v>
      </c>
      <c r="N34" s="501">
        <v>2</v>
      </c>
      <c r="O34" s="505" t="s">
        <v>577</v>
      </c>
      <c r="P34" s="500" t="s">
        <v>578</v>
      </c>
      <c r="Q34" s="500" t="s">
        <v>579</v>
      </c>
      <c r="R34" s="499" t="s">
        <v>661</v>
      </c>
      <c r="S34" s="500" t="s">
        <v>661</v>
      </c>
      <c r="T34" s="501" t="s">
        <v>661</v>
      </c>
      <c r="U34" s="499" t="s">
        <v>661</v>
      </c>
      <c r="V34" s="500" t="s">
        <v>661</v>
      </c>
      <c r="W34" s="501" t="s">
        <v>661</v>
      </c>
      <c r="X34" s="500" t="s">
        <v>661</v>
      </c>
      <c r="Y34" s="500" t="s">
        <v>661</v>
      </c>
      <c r="Z34" s="501" t="s">
        <v>661</v>
      </c>
      <c r="AA34" s="500" t="s">
        <v>661</v>
      </c>
      <c r="AB34" s="500" t="s">
        <v>661</v>
      </c>
      <c r="AC34" s="501" t="s">
        <v>661</v>
      </c>
      <c r="AD34" s="500" t="s">
        <v>661</v>
      </c>
      <c r="AE34" s="500" t="s">
        <v>661</v>
      </c>
      <c r="AF34" s="501" t="s">
        <v>661</v>
      </c>
      <c r="AG34" s="500" t="s">
        <v>661</v>
      </c>
      <c r="AH34" s="500" t="s">
        <v>661</v>
      </c>
      <c r="AI34" s="501" t="s">
        <v>661</v>
      </c>
      <c r="AJ34" s="499" t="s">
        <v>661</v>
      </c>
      <c r="AK34" s="500" t="s">
        <v>661</v>
      </c>
      <c r="AL34" s="501" t="s">
        <v>661</v>
      </c>
      <c r="AM34" s="500" t="s">
        <v>661</v>
      </c>
      <c r="AN34" s="500" t="s">
        <v>661</v>
      </c>
      <c r="AO34" s="500" t="s">
        <v>661</v>
      </c>
      <c r="AP34" s="499" t="s">
        <v>661</v>
      </c>
      <c r="AQ34" s="500" t="s">
        <v>661</v>
      </c>
      <c r="AR34" s="501" t="s">
        <v>661</v>
      </c>
      <c r="AS34" s="500" t="s">
        <v>661</v>
      </c>
      <c r="AT34" s="500" t="s">
        <v>661</v>
      </c>
      <c r="AU34" s="500" t="s">
        <v>661</v>
      </c>
      <c r="AV34" s="499" t="s">
        <v>661</v>
      </c>
      <c r="AW34" s="500" t="s">
        <v>661</v>
      </c>
      <c r="AX34" s="501" t="s">
        <v>661</v>
      </c>
      <c r="AY34" s="499" t="s">
        <v>661</v>
      </c>
      <c r="AZ34" s="500" t="s">
        <v>661</v>
      </c>
      <c r="BA34" s="501" t="s">
        <v>661</v>
      </c>
      <c r="BB34" s="500" t="s">
        <v>661</v>
      </c>
      <c r="BC34" s="500" t="s">
        <v>661</v>
      </c>
      <c r="BD34" s="500" t="s">
        <v>661</v>
      </c>
      <c r="BE34" s="499" t="s">
        <v>661</v>
      </c>
      <c r="BF34" s="500" t="s">
        <v>661</v>
      </c>
      <c r="BG34" s="501" t="s">
        <v>661</v>
      </c>
      <c r="BH34" s="500" t="s">
        <v>661</v>
      </c>
      <c r="BI34" s="500" t="s">
        <v>661</v>
      </c>
      <c r="BJ34" s="500" t="s">
        <v>661</v>
      </c>
      <c r="BK34" s="499" t="s">
        <v>661</v>
      </c>
      <c r="BL34" s="500" t="s">
        <v>661</v>
      </c>
      <c r="BM34" s="501" t="s">
        <v>661</v>
      </c>
      <c r="BN34" s="500" t="s">
        <v>661</v>
      </c>
      <c r="BO34" s="500" t="s">
        <v>661</v>
      </c>
      <c r="BP34" s="500" t="s">
        <v>661</v>
      </c>
      <c r="BQ34" s="499" t="s">
        <v>661</v>
      </c>
      <c r="BR34" s="500" t="s">
        <v>661</v>
      </c>
      <c r="BS34" s="501" t="s">
        <v>661</v>
      </c>
      <c r="BT34" s="499" t="s">
        <v>661</v>
      </c>
      <c r="BU34" s="500" t="s">
        <v>661</v>
      </c>
      <c r="BV34" s="501" t="s">
        <v>661</v>
      </c>
      <c r="BW34" s="510"/>
      <c r="BX34" s="492" t="s">
        <v>958</v>
      </c>
      <c r="BY34" s="509"/>
      <c r="BZ34" s="499" t="s">
        <v>582</v>
      </c>
      <c r="CA34" s="500" t="s">
        <v>565</v>
      </c>
      <c r="CB34" s="501">
        <v>1</v>
      </c>
      <c r="CC34" s="500"/>
      <c r="CD34" s="499" t="s">
        <v>583</v>
      </c>
      <c r="CE34" s="500" t="s">
        <v>565</v>
      </c>
      <c r="CF34" s="501">
        <v>1</v>
      </c>
      <c r="CG34" s="500" t="s">
        <v>584</v>
      </c>
      <c r="CH34" s="500" t="s">
        <v>542</v>
      </c>
      <c r="CI34" s="500">
        <v>1</v>
      </c>
      <c r="CJ34" s="499" t="s">
        <v>585</v>
      </c>
      <c r="CK34" s="500" t="s">
        <v>569</v>
      </c>
      <c r="CL34" s="500">
        <v>2</v>
      </c>
      <c r="CM34" s="499" t="s">
        <v>570</v>
      </c>
      <c r="CN34" s="500" t="s">
        <v>551</v>
      </c>
      <c r="CO34" s="501">
        <v>4</v>
      </c>
      <c r="CP34" s="499"/>
      <c r="CQ34" s="500"/>
      <c r="CR34" s="501"/>
      <c r="CS34" s="499"/>
      <c r="CT34" s="500"/>
      <c r="CU34" s="501"/>
      <c r="CV34" s="509"/>
      <c r="CW34" s="499"/>
      <c r="CX34" s="500"/>
      <c r="CY34" s="501"/>
      <c r="CZ34" s="509"/>
      <c r="DA34" s="499"/>
      <c r="DB34" s="500"/>
      <c r="DC34" s="501"/>
      <c r="DD34" s="509"/>
      <c r="DE34" s="510"/>
    </row>
    <row r="35" spans="1:234" s="28" customFormat="1" ht="12.75" customHeight="1" x14ac:dyDescent="0.15">
      <c r="A35" s="515"/>
      <c r="B35" s="495" t="s">
        <v>596</v>
      </c>
      <c r="C35" s="499" t="s">
        <v>560</v>
      </c>
      <c r="D35" s="500" t="s">
        <v>561</v>
      </c>
      <c r="E35" s="501">
        <v>1</v>
      </c>
      <c r="F35" s="499" t="s">
        <v>562</v>
      </c>
      <c r="G35" s="500" t="s">
        <v>563</v>
      </c>
      <c r="H35" s="501">
        <v>2</v>
      </c>
      <c r="I35" s="499" t="s">
        <v>967</v>
      </c>
      <c r="J35" s="500" t="s">
        <v>966</v>
      </c>
      <c r="K35" s="501">
        <v>1</v>
      </c>
      <c r="L35" s="504" t="s">
        <v>607</v>
      </c>
      <c r="M35" s="505" t="s">
        <v>565</v>
      </c>
      <c r="N35" s="506">
        <v>1</v>
      </c>
      <c r="O35" s="504" t="s">
        <v>571</v>
      </c>
      <c r="P35" s="505" t="s">
        <v>572</v>
      </c>
      <c r="Q35" s="506">
        <v>2</v>
      </c>
      <c r="R35" s="505" t="s">
        <v>573</v>
      </c>
      <c r="S35" s="505" t="s">
        <v>574</v>
      </c>
      <c r="T35" s="500">
        <v>1</v>
      </c>
      <c r="U35" s="504" t="s">
        <v>575</v>
      </c>
      <c r="V35" s="505" t="s">
        <v>576</v>
      </c>
      <c r="W35" s="506">
        <v>1</v>
      </c>
      <c r="X35" s="505" t="s">
        <v>608</v>
      </c>
      <c r="Y35" s="505" t="s">
        <v>609</v>
      </c>
      <c r="Z35" s="505" t="s">
        <v>592</v>
      </c>
      <c r="AA35" s="504" t="s">
        <v>577</v>
      </c>
      <c r="AB35" s="505" t="s">
        <v>578</v>
      </c>
      <c r="AC35" s="506" t="s">
        <v>592</v>
      </c>
      <c r="AD35" s="500" t="s">
        <v>661</v>
      </c>
      <c r="AE35" s="500" t="s">
        <v>661</v>
      </c>
      <c r="AF35" s="501" t="s">
        <v>661</v>
      </c>
      <c r="AG35" s="500" t="s">
        <v>661</v>
      </c>
      <c r="AH35" s="500" t="s">
        <v>661</v>
      </c>
      <c r="AI35" s="501" t="s">
        <v>661</v>
      </c>
      <c r="AJ35" s="499" t="s">
        <v>661</v>
      </c>
      <c r="AK35" s="500" t="s">
        <v>661</v>
      </c>
      <c r="AL35" s="501" t="s">
        <v>661</v>
      </c>
      <c r="AM35" s="500" t="s">
        <v>661</v>
      </c>
      <c r="AN35" s="500" t="s">
        <v>661</v>
      </c>
      <c r="AO35" s="500" t="s">
        <v>661</v>
      </c>
      <c r="AP35" s="499" t="s">
        <v>661</v>
      </c>
      <c r="AQ35" s="500" t="s">
        <v>661</v>
      </c>
      <c r="AR35" s="501" t="s">
        <v>661</v>
      </c>
      <c r="AS35" s="500" t="s">
        <v>661</v>
      </c>
      <c r="AT35" s="500" t="s">
        <v>661</v>
      </c>
      <c r="AU35" s="500" t="s">
        <v>661</v>
      </c>
      <c r="AV35" s="499" t="s">
        <v>661</v>
      </c>
      <c r="AW35" s="500" t="s">
        <v>661</v>
      </c>
      <c r="AX35" s="501" t="s">
        <v>661</v>
      </c>
      <c r="AY35" s="499" t="s">
        <v>661</v>
      </c>
      <c r="AZ35" s="500" t="s">
        <v>661</v>
      </c>
      <c r="BA35" s="501" t="s">
        <v>661</v>
      </c>
      <c r="BB35" s="499" t="s">
        <v>661</v>
      </c>
      <c r="BC35" s="500" t="s">
        <v>661</v>
      </c>
      <c r="BD35" s="501" t="s">
        <v>661</v>
      </c>
      <c r="BE35" s="500" t="s">
        <v>661</v>
      </c>
      <c r="BF35" s="500" t="s">
        <v>661</v>
      </c>
      <c r="BG35" s="500" t="s">
        <v>661</v>
      </c>
      <c r="BH35" s="499" t="s">
        <v>661</v>
      </c>
      <c r="BI35" s="500" t="s">
        <v>661</v>
      </c>
      <c r="BJ35" s="501" t="s">
        <v>661</v>
      </c>
      <c r="BK35" s="500" t="s">
        <v>661</v>
      </c>
      <c r="BL35" s="500" t="s">
        <v>661</v>
      </c>
      <c r="BM35" s="500" t="s">
        <v>661</v>
      </c>
      <c r="BN35" s="499" t="s">
        <v>661</v>
      </c>
      <c r="BO35" s="500" t="s">
        <v>661</v>
      </c>
      <c r="BP35" s="501" t="s">
        <v>661</v>
      </c>
      <c r="BQ35" s="500" t="s">
        <v>661</v>
      </c>
      <c r="BR35" s="500" t="s">
        <v>661</v>
      </c>
      <c r="BS35" s="500" t="s">
        <v>661</v>
      </c>
      <c r="BT35" s="499" t="s">
        <v>661</v>
      </c>
      <c r="BU35" s="500" t="s">
        <v>661</v>
      </c>
      <c r="BV35" s="501" t="s">
        <v>661</v>
      </c>
      <c r="BW35" s="510"/>
      <c r="BX35" s="492" t="s">
        <v>957</v>
      </c>
      <c r="BY35" s="509"/>
      <c r="BZ35" s="504" t="s">
        <v>597</v>
      </c>
      <c r="CA35" s="500" t="s">
        <v>542</v>
      </c>
      <c r="CB35" s="501">
        <v>1</v>
      </c>
      <c r="CC35" s="500"/>
      <c r="CD35" s="504" t="s">
        <v>598</v>
      </c>
      <c r="CE35" s="500" t="s">
        <v>553</v>
      </c>
      <c r="CF35" s="501">
        <v>1</v>
      </c>
      <c r="CG35" s="500" t="s">
        <v>599</v>
      </c>
      <c r="CH35" s="500" t="s">
        <v>569</v>
      </c>
      <c r="CI35" s="500">
        <v>1</v>
      </c>
      <c r="CJ35" s="499" t="s">
        <v>600</v>
      </c>
      <c r="CK35" s="500" t="s">
        <v>553</v>
      </c>
      <c r="CL35" s="500">
        <v>1</v>
      </c>
      <c r="CM35" s="499" t="s">
        <v>601</v>
      </c>
      <c r="CN35" s="500" t="s">
        <v>602</v>
      </c>
      <c r="CO35" s="501">
        <v>1</v>
      </c>
      <c r="CP35" s="500" t="s">
        <v>603</v>
      </c>
      <c r="CQ35" s="500" t="s">
        <v>602</v>
      </c>
      <c r="CR35" s="501">
        <v>1</v>
      </c>
      <c r="CS35" s="504" t="s">
        <v>604</v>
      </c>
      <c r="CT35" s="505" t="s">
        <v>569</v>
      </c>
      <c r="CU35" s="514">
        <v>2</v>
      </c>
      <c r="CV35" s="513"/>
      <c r="CW35" s="504" t="s">
        <v>605</v>
      </c>
      <c r="CX35" s="505" t="s">
        <v>606</v>
      </c>
      <c r="CY35" s="506">
        <v>1</v>
      </c>
      <c r="CZ35" s="509"/>
      <c r="DA35" s="499"/>
      <c r="DB35" s="500"/>
      <c r="DC35" s="501"/>
      <c r="DD35" s="509"/>
      <c r="DE35" s="510"/>
    </row>
    <row r="36" spans="1:234" s="28" customFormat="1" ht="12.75" customHeight="1" x14ac:dyDescent="0.15">
      <c r="A36" s="515"/>
      <c r="B36" s="495" t="s">
        <v>610</v>
      </c>
      <c r="C36" s="499" t="s">
        <v>560</v>
      </c>
      <c r="D36" s="500" t="s">
        <v>561</v>
      </c>
      <c r="E36" s="501">
        <v>2</v>
      </c>
      <c r="F36" s="499" t="s">
        <v>562</v>
      </c>
      <c r="G36" s="500" t="s">
        <v>563</v>
      </c>
      <c r="H36" s="501">
        <v>3</v>
      </c>
      <c r="I36" s="499" t="s">
        <v>967</v>
      </c>
      <c r="J36" s="500" t="s">
        <v>966</v>
      </c>
      <c r="K36" s="501">
        <v>1</v>
      </c>
      <c r="L36" s="512" t="s">
        <v>607</v>
      </c>
      <c r="M36" s="513" t="s">
        <v>565</v>
      </c>
      <c r="N36" s="514">
        <v>2</v>
      </c>
      <c r="O36" s="512" t="s">
        <v>571</v>
      </c>
      <c r="P36" s="500" t="s">
        <v>572</v>
      </c>
      <c r="Q36" s="514">
        <v>2</v>
      </c>
      <c r="R36" s="513" t="s">
        <v>608</v>
      </c>
      <c r="S36" s="500" t="s">
        <v>609</v>
      </c>
      <c r="T36" s="513" t="s">
        <v>592</v>
      </c>
      <c r="U36" s="512" t="s">
        <v>577</v>
      </c>
      <c r="V36" s="500" t="s">
        <v>578</v>
      </c>
      <c r="W36" s="514" t="s">
        <v>592</v>
      </c>
      <c r="X36" s="500" t="s">
        <v>661</v>
      </c>
      <c r="Y36" s="500" t="s">
        <v>661</v>
      </c>
      <c r="Z36" s="500" t="s">
        <v>661</v>
      </c>
      <c r="AA36" s="499" t="s">
        <v>661</v>
      </c>
      <c r="AB36" s="500" t="s">
        <v>661</v>
      </c>
      <c r="AC36" s="501" t="s">
        <v>661</v>
      </c>
      <c r="AD36" s="500" t="s">
        <v>661</v>
      </c>
      <c r="AE36" s="500" t="s">
        <v>661</v>
      </c>
      <c r="AF36" s="501" t="s">
        <v>661</v>
      </c>
      <c r="AG36" s="500" t="s">
        <v>661</v>
      </c>
      <c r="AH36" s="500" t="s">
        <v>661</v>
      </c>
      <c r="AI36" s="501" t="s">
        <v>661</v>
      </c>
      <c r="AJ36" s="499" t="s">
        <v>661</v>
      </c>
      <c r="AK36" s="500" t="s">
        <v>661</v>
      </c>
      <c r="AL36" s="501" t="s">
        <v>661</v>
      </c>
      <c r="AM36" s="500" t="s">
        <v>661</v>
      </c>
      <c r="AN36" s="500" t="s">
        <v>661</v>
      </c>
      <c r="AO36" s="500" t="s">
        <v>661</v>
      </c>
      <c r="AP36" s="499" t="s">
        <v>661</v>
      </c>
      <c r="AQ36" s="500" t="s">
        <v>661</v>
      </c>
      <c r="AR36" s="501" t="s">
        <v>661</v>
      </c>
      <c r="AS36" s="500" t="s">
        <v>661</v>
      </c>
      <c r="AT36" s="500" t="s">
        <v>661</v>
      </c>
      <c r="AU36" s="500" t="s">
        <v>661</v>
      </c>
      <c r="AV36" s="499" t="s">
        <v>661</v>
      </c>
      <c r="AW36" s="500" t="s">
        <v>661</v>
      </c>
      <c r="AX36" s="501" t="s">
        <v>661</v>
      </c>
      <c r="AY36" s="499" t="s">
        <v>661</v>
      </c>
      <c r="AZ36" s="500" t="s">
        <v>661</v>
      </c>
      <c r="BA36" s="501" t="s">
        <v>661</v>
      </c>
      <c r="BB36" s="499" t="s">
        <v>661</v>
      </c>
      <c r="BC36" s="500" t="s">
        <v>661</v>
      </c>
      <c r="BD36" s="501" t="s">
        <v>661</v>
      </c>
      <c r="BE36" s="500" t="s">
        <v>661</v>
      </c>
      <c r="BF36" s="500" t="s">
        <v>661</v>
      </c>
      <c r="BG36" s="500" t="s">
        <v>661</v>
      </c>
      <c r="BH36" s="499" t="s">
        <v>661</v>
      </c>
      <c r="BI36" s="500" t="s">
        <v>661</v>
      </c>
      <c r="BJ36" s="501" t="s">
        <v>661</v>
      </c>
      <c r="BK36" s="500" t="s">
        <v>661</v>
      </c>
      <c r="BL36" s="500" t="s">
        <v>661</v>
      </c>
      <c r="BM36" s="500" t="s">
        <v>661</v>
      </c>
      <c r="BN36" s="499" t="s">
        <v>661</v>
      </c>
      <c r="BO36" s="500" t="s">
        <v>661</v>
      </c>
      <c r="BP36" s="501" t="s">
        <v>661</v>
      </c>
      <c r="BQ36" s="500" t="s">
        <v>661</v>
      </c>
      <c r="BR36" s="500" t="s">
        <v>661</v>
      </c>
      <c r="BS36" s="500" t="s">
        <v>661</v>
      </c>
      <c r="BT36" s="499" t="s">
        <v>661</v>
      </c>
      <c r="BU36" s="500" t="s">
        <v>661</v>
      </c>
      <c r="BV36" s="501" t="s">
        <v>661</v>
      </c>
      <c r="BW36" s="510"/>
      <c r="BX36" s="492" t="s">
        <v>957</v>
      </c>
      <c r="BY36" s="509"/>
      <c r="BZ36" s="499" t="s">
        <v>597</v>
      </c>
      <c r="CA36" s="500" t="s">
        <v>542</v>
      </c>
      <c r="CB36" s="501">
        <v>1</v>
      </c>
      <c r="CC36" s="500"/>
      <c r="CD36" s="499" t="s">
        <v>598</v>
      </c>
      <c r="CE36" s="500" t="s">
        <v>553</v>
      </c>
      <c r="CF36" s="501">
        <v>1</v>
      </c>
      <c r="CG36" s="500" t="s">
        <v>599</v>
      </c>
      <c r="CH36" s="500" t="s">
        <v>569</v>
      </c>
      <c r="CI36" s="500">
        <v>1</v>
      </c>
      <c r="CJ36" s="499" t="s">
        <v>600</v>
      </c>
      <c r="CK36" s="500" t="s">
        <v>553</v>
      </c>
      <c r="CL36" s="500">
        <v>1</v>
      </c>
      <c r="CM36" s="499" t="s">
        <v>601</v>
      </c>
      <c r="CN36" s="500" t="s">
        <v>602</v>
      </c>
      <c r="CO36" s="501">
        <v>1</v>
      </c>
      <c r="CP36" s="500" t="s">
        <v>603</v>
      </c>
      <c r="CQ36" s="500" t="s">
        <v>602</v>
      </c>
      <c r="CR36" s="501">
        <v>1</v>
      </c>
      <c r="CS36" s="512" t="s">
        <v>604</v>
      </c>
      <c r="CT36" s="513" t="s">
        <v>569</v>
      </c>
      <c r="CU36" s="514">
        <v>2</v>
      </c>
      <c r="CV36" s="513"/>
      <c r="CW36" s="512" t="s">
        <v>605</v>
      </c>
      <c r="CX36" s="500" t="s">
        <v>606</v>
      </c>
      <c r="CY36" s="514">
        <v>1</v>
      </c>
      <c r="CZ36" s="509"/>
      <c r="DA36" s="499"/>
      <c r="DB36" s="500"/>
      <c r="DC36" s="501"/>
      <c r="DD36" s="509"/>
      <c r="DE36" s="510"/>
    </row>
    <row r="37" spans="1:234" s="28" customFormat="1" ht="12.75" customHeight="1" x14ac:dyDescent="0.15">
      <c r="A37" s="515"/>
      <c r="B37" s="495" t="s">
        <v>616</v>
      </c>
      <c r="C37" s="499" t="s">
        <v>560</v>
      </c>
      <c r="D37" s="500" t="s">
        <v>561</v>
      </c>
      <c r="E37" s="501">
        <v>4</v>
      </c>
      <c r="F37" s="499" t="s">
        <v>562</v>
      </c>
      <c r="G37" s="500" t="s">
        <v>563</v>
      </c>
      <c r="H37" s="501">
        <v>5</v>
      </c>
      <c r="I37" s="499" t="s">
        <v>968</v>
      </c>
      <c r="J37" s="500" t="s">
        <v>966</v>
      </c>
      <c r="K37" s="501">
        <v>1</v>
      </c>
      <c r="L37" s="504" t="s">
        <v>607</v>
      </c>
      <c r="M37" s="513" t="s">
        <v>565</v>
      </c>
      <c r="N37" s="514">
        <v>4</v>
      </c>
      <c r="O37" s="512" t="s">
        <v>586</v>
      </c>
      <c r="P37" s="513" t="s">
        <v>572</v>
      </c>
      <c r="Q37" s="514">
        <v>2</v>
      </c>
      <c r="R37" s="505" t="s">
        <v>608</v>
      </c>
      <c r="S37" s="513" t="s">
        <v>609</v>
      </c>
      <c r="T37" s="513" t="s">
        <v>592</v>
      </c>
      <c r="U37" s="504" t="s">
        <v>577</v>
      </c>
      <c r="V37" s="513" t="s">
        <v>578</v>
      </c>
      <c r="W37" s="514" t="s">
        <v>592</v>
      </c>
      <c r="X37" s="500" t="s">
        <v>661</v>
      </c>
      <c r="Y37" s="500" t="s">
        <v>661</v>
      </c>
      <c r="Z37" s="500" t="s">
        <v>661</v>
      </c>
      <c r="AA37" s="499" t="s">
        <v>661</v>
      </c>
      <c r="AB37" s="500" t="s">
        <v>661</v>
      </c>
      <c r="AC37" s="501" t="s">
        <v>661</v>
      </c>
      <c r="AD37" s="500" t="s">
        <v>661</v>
      </c>
      <c r="AE37" s="500" t="s">
        <v>661</v>
      </c>
      <c r="AF37" s="501" t="s">
        <v>661</v>
      </c>
      <c r="AG37" s="500" t="s">
        <v>661</v>
      </c>
      <c r="AH37" s="500" t="s">
        <v>661</v>
      </c>
      <c r="AI37" s="501" t="s">
        <v>661</v>
      </c>
      <c r="AJ37" s="499" t="s">
        <v>661</v>
      </c>
      <c r="AK37" s="500" t="s">
        <v>661</v>
      </c>
      <c r="AL37" s="501" t="s">
        <v>661</v>
      </c>
      <c r="AM37" s="500" t="s">
        <v>661</v>
      </c>
      <c r="AN37" s="500" t="s">
        <v>661</v>
      </c>
      <c r="AO37" s="500" t="s">
        <v>661</v>
      </c>
      <c r="AP37" s="499" t="s">
        <v>661</v>
      </c>
      <c r="AQ37" s="500" t="s">
        <v>661</v>
      </c>
      <c r="AR37" s="501" t="s">
        <v>661</v>
      </c>
      <c r="AS37" s="500" t="s">
        <v>661</v>
      </c>
      <c r="AT37" s="500" t="s">
        <v>661</v>
      </c>
      <c r="AU37" s="500" t="s">
        <v>661</v>
      </c>
      <c r="AV37" s="499" t="s">
        <v>661</v>
      </c>
      <c r="AW37" s="500" t="s">
        <v>661</v>
      </c>
      <c r="AX37" s="501" t="s">
        <v>661</v>
      </c>
      <c r="AY37" s="499" t="s">
        <v>661</v>
      </c>
      <c r="AZ37" s="500" t="s">
        <v>661</v>
      </c>
      <c r="BA37" s="501" t="s">
        <v>661</v>
      </c>
      <c r="BB37" s="500" t="s">
        <v>661</v>
      </c>
      <c r="BC37" s="500" t="s">
        <v>661</v>
      </c>
      <c r="BD37" s="500" t="s">
        <v>661</v>
      </c>
      <c r="BE37" s="499" t="s">
        <v>661</v>
      </c>
      <c r="BF37" s="500" t="s">
        <v>661</v>
      </c>
      <c r="BG37" s="501" t="s">
        <v>661</v>
      </c>
      <c r="BH37" s="500" t="s">
        <v>661</v>
      </c>
      <c r="BI37" s="500" t="s">
        <v>661</v>
      </c>
      <c r="BJ37" s="500" t="s">
        <v>661</v>
      </c>
      <c r="BK37" s="499" t="s">
        <v>661</v>
      </c>
      <c r="BL37" s="500" t="s">
        <v>661</v>
      </c>
      <c r="BM37" s="501" t="s">
        <v>661</v>
      </c>
      <c r="BN37" s="500" t="s">
        <v>661</v>
      </c>
      <c r="BO37" s="500" t="s">
        <v>661</v>
      </c>
      <c r="BP37" s="500" t="s">
        <v>661</v>
      </c>
      <c r="BQ37" s="499" t="s">
        <v>661</v>
      </c>
      <c r="BR37" s="500" t="s">
        <v>661</v>
      </c>
      <c r="BS37" s="501" t="s">
        <v>661</v>
      </c>
      <c r="BT37" s="499" t="s">
        <v>661</v>
      </c>
      <c r="BU37" s="500" t="s">
        <v>661</v>
      </c>
      <c r="BV37" s="501" t="s">
        <v>661</v>
      </c>
      <c r="BW37" s="510"/>
      <c r="BX37" s="492" t="s">
        <v>958</v>
      </c>
      <c r="BY37" s="509"/>
      <c r="BZ37" s="499" t="s">
        <v>611</v>
      </c>
      <c r="CA37" s="500" t="s">
        <v>542</v>
      </c>
      <c r="CB37" s="501">
        <v>1</v>
      </c>
      <c r="CC37" s="500"/>
      <c r="CD37" s="499" t="s">
        <v>598</v>
      </c>
      <c r="CE37" s="500" t="s">
        <v>553</v>
      </c>
      <c r="CF37" s="501">
        <v>1</v>
      </c>
      <c r="CG37" s="500" t="s">
        <v>599</v>
      </c>
      <c r="CH37" s="500" t="s">
        <v>569</v>
      </c>
      <c r="CI37" s="500">
        <v>1</v>
      </c>
      <c r="CJ37" s="504" t="s">
        <v>600</v>
      </c>
      <c r="CK37" s="500" t="s">
        <v>553</v>
      </c>
      <c r="CL37" s="500">
        <v>1</v>
      </c>
      <c r="CM37" s="499" t="s">
        <v>612</v>
      </c>
      <c r="CN37" s="500" t="s">
        <v>602</v>
      </c>
      <c r="CO37" s="501">
        <v>1</v>
      </c>
      <c r="CP37" s="505" t="s">
        <v>613</v>
      </c>
      <c r="CQ37" s="513" t="s">
        <v>602</v>
      </c>
      <c r="CR37" s="514">
        <v>1</v>
      </c>
      <c r="CS37" s="504" t="s">
        <v>614</v>
      </c>
      <c r="CT37" s="513" t="s">
        <v>569</v>
      </c>
      <c r="CU37" s="514">
        <v>2</v>
      </c>
      <c r="CV37" s="513"/>
      <c r="CW37" s="512" t="s">
        <v>615</v>
      </c>
      <c r="CX37" s="513" t="s">
        <v>606</v>
      </c>
      <c r="CY37" s="514">
        <v>1</v>
      </c>
      <c r="CZ37" s="509"/>
      <c r="DA37" s="499"/>
      <c r="DB37" s="500"/>
      <c r="DC37" s="501"/>
      <c r="DD37" s="509"/>
      <c r="DE37" s="510"/>
    </row>
    <row r="38" spans="1:234" s="28" customFormat="1" ht="12.75" customHeight="1" x14ac:dyDescent="0.15">
      <c r="A38" s="515"/>
      <c r="B38" s="495" t="s">
        <v>619</v>
      </c>
      <c r="C38" s="499" t="s">
        <v>560</v>
      </c>
      <c r="D38" s="500" t="s">
        <v>561</v>
      </c>
      <c r="E38" s="501">
        <v>2</v>
      </c>
      <c r="F38" s="499" t="s">
        <v>562</v>
      </c>
      <c r="G38" s="500" t="s">
        <v>563</v>
      </c>
      <c r="H38" s="501">
        <v>3</v>
      </c>
      <c r="I38" s="499" t="s">
        <v>970</v>
      </c>
      <c r="J38" s="500" t="s">
        <v>969</v>
      </c>
      <c r="K38" s="501">
        <v>1</v>
      </c>
      <c r="L38" s="512" t="s">
        <v>607</v>
      </c>
      <c r="M38" s="513" t="s">
        <v>565</v>
      </c>
      <c r="N38" s="514">
        <v>1</v>
      </c>
      <c r="O38" s="512" t="s">
        <v>571</v>
      </c>
      <c r="P38" s="513" t="s">
        <v>572</v>
      </c>
      <c r="Q38" s="514">
        <v>2</v>
      </c>
      <c r="R38" s="513" t="s">
        <v>622</v>
      </c>
      <c r="S38" s="513" t="s">
        <v>565</v>
      </c>
      <c r="T38" s="513">
        <v>1</v>
      </c>
      <c r="U38" s="512" t="s">
        <v>608</v>
      </c>
      <c r="V38" s="513" t="s">
        <v>609</v>
      </c>
      <c r="W38" s="514" t="s">
        <v>592</v>
      </c>
      <c r="X38" s="513" t="s">
        <v>577</v>
      </c>
      <c r="Y38" s="513" t="s">
        <v>578</v>
      </c>
      <c r="Z38" s="513" t="s">
        <v>592</v>
      </c>
      <c r="AA38" s="499" t="s">
        <v>661</v>
      </c>
      <c r="AB38" s="500" t="s">
        <v>661</v>
      </c>
      <c r="AC38" s="501" t="s">
        <v>661</v>
      </c>
      <c r="AD38" s="500" t="s">
        <v>661</v>
      </c>
      <c r="AE38" s="500" t="s">
        <v>661</v>
      </c>
      <c r="AF38" s="501" t="s">
        <v>661</v>
      </c>
      <c r="AG38" s="500" t="s">
        <v>661</v>
      </c>
      <c r="AH38" s="500" t="s">
        <v>661</v>
      </c>
      <c r="AI38" s="501" t="s">
        <v>661</v>
      </c>
      <c r="AJ38" s="499" t="s">
        <v>661</v>
      </c>
      <c r="AK38" s="500" t="s">
        <v>661</v>
      </c>
      <c r="AL38" s="501" t="s">
        <v>661</v>
      </c>
      <c r="AM38" s="500" t="s">
        <v>661</v>
      </c>
      <c r="AN38" s="500" t="s">
        <v>661</v>
      </c>
      <c r="AO38" s="500" t="s">
        <v>661</v>
      </c>
      <c r="AP38" s="499" t="s">
        <v>661</v>
      </c>
      <c r="AQ38" s="500" t="s">
        <v>661</v>
      </c>
      <c r="AR38" s="501" t="s">
        <v>661</v>
      </c>
      <c r="AS38" s="500" t="s">
        <v>661</v>
      </c>
      <c r="AT38" s="500" t="s">
        <v>661</v>
      </c>
      <c r="AU38" s="500" t="s">
        <v>661</v>
      </c>
      <c r="AV38" s="499" t="s">
        <v>661</v>
      </c>
      <c r="AW38" s="500" t="s">
        <v>661</v>
      </c>
      <c r="AX38" s="501" t="s">
        <v>661</v>
      </c>
      <c r="AY38" s="499" t="s">
        <v>661</v>
      </c>
      <c r="AZ38" s="500" t="s">
        <v>661</v>
      </c>
      <c r="BA38" s="501" t="s">
        <v>661</v>
      </c>
      <c r="BB38" s="500" t="s">
        <v>661</v>
      </c>
      <c r="BC38" s="500" t="s">
        <v>661</v>
      </c>
      <c r="BD38" s="500" t="s">
        <v>661</v>
      </c>
      <c r="BE38" s="499" t="s">
        <v>661</v>
      </c>
      <c r="BF38" s="500" t="s">
        <v>661</v>
      </c>
      <c r="BG38" s="501" t="s">
        <v>661</v>
      </c>
      <c r="BH38" s="500" t="s">
        <v>661</v>
      </c>
      <c r="BI38" s="500" t="s">
        <v>661</v>
      </c>
      <c r="BJ38" s="500" t="s">
        <v>661</v>
      </c>
      <c r="BK38" s="499" t="s">
        <v>661</v>
      </c>
      <c r="BL38" s="500" t="s">
        <v>661</v>
      </c>
      <c r="BM38" s="501" t="s">
        <v>661</v>
      </c>
      <c r="BN38" s="500" t="s">
        <v>661</v>
      </c>
      <c r="BO38" s="500" t="s">
        <v>661</v>
      </c>
      <c r="BP38" s="500" t="s">
        <v>661</v>
      </c>
      <c r="BQ38" s="499" t="s">
        <v>661</v>
      </c>
      <c r="BR38" s="500" t="s">
        <v>661</v>
      </c>
      <c r="BS38" s="501" t="s">
        <v>661</v>
      </c>
      <c r="BT38" s="499" t="s">
        <v>661</v>
      </c>
      <c r="BU38" s="500" t="s">
        <v>661</v>
      </c>
      <c r="BV38" s="501" t="s">
        <v>661</v>
      </c>
      <c r="BW38" s="510"/>
      <c r="BX38" s="492" t="s">
        <v>957</v>
      </c>
      <c r="BY38" s="509"/>
      <c r="BZ38" s="499" t="s">
        <v>597</v>
      </c>
      <c r="CA38" s="500" t="s">
        <v>542</v>
      </c>
      <c r="CB38" s="501">
        <v>1</v>
      </c>
      <c r="CC38" s="500"/>
      <c r="CD38" s="499" t="s">
        <v>598</v>
      </c>
      <c r="CE38" s="500" t="s">
        <v>553</v>
      </c>
      <c r="CF38" s="501">
        <v>1</v>
      </c>
      <c r="CG38" s="500" t="s">
        <v>599</v>
      </c>
      <c r="CH38" s="500" t="s">
        <v>569</v>
      </c>
      <c r="CI38" s="500">
        <v>1</v>
      </c>
      <c r="CJ38" s="499" t="s">
        <v>620</v>
      </c>
      <c r="CK38" s="500" t="s">
        <v>553</v>
      </c>
      <c r="CL38" s="500">
        <v>1</v>
      </c>
      <c r="CM38" s="499" t="s">
        <v>621</v>
      </c>
      <c r="CN38" s="500" t="s">
        <v>602</v>
      </c>
      <c r="CO38" s="501">
        <v>1</v>
      </c>
      <c r="CP38" s="500" t="s">
        <v>603</v>
      </c>
      <c r="CQ38" s="500" t="s">
        <v>602</v>
      </c>
      <c r="CR38" s="501">
        <v>1</v>
      </c>
      <c r="CS38" s="513" t="s">
        <v>604</v>
      </c>
      <c r="CT38" s="513" t="s">
        <v>569</v>
      </c>
      <c r="CU38" s="513">
        <v>2</v>
      </c>
      <c r="CV38" s="513"/>
      <c r="CW38" s="512" t="s">
        <v>605</v>
      </c>
      <c r="CX38" s="513" t="s">
        <v>606</v>
      </c>
      <c r="CY38" s="514">
        <v>1</v>
      </c>
      <c r="CZ38" s="509"/>
      <c r="DA38" s="499"/>
      <c r="DB38" s="500"/>
      <c r="DC38" s="501"/>
      <c r="DD38" s="509"/>
      <c r="DE38" s="510"/>
    </row>
    <row r="39" spans="1:234" s="31" customFormat="1" ht="12.75" customHeight="1" x14ac:dyDescent="0.15">
      <c r="A39" s="515"/>
      <c r="B39" s="495" t="s">
        <v>623</v>
      </c>
      <c r="C39" s="499" t="s">
        <v>560</v>
      </c>
      <c r="D39" s="500" t="s">
        <v>561</v>
      </c>
      <c r="E39" s="501">
        <v>4</v>
      </c>
      <c r="F39" s="499" t="s">
        <v>562</v>
      </c>
      <c r="G39" s="500" t="s">
        <v>563</v>
      </c>
      <c r="H39" s="501">
        <v>5</v>
      </c>
      <c r="I39" s="499" t="s">
        <v>971</v>
      </c>
      <c r="J39" s="500" t="s">
        <v>969</v>
      </c>
      <c r="K39" s="501">
        <v>1</v>
      </c>
      <c r="L39" s="512" t="s">
        <v>607</v>
      </c>
      <c r="M39" s="513" t="s">
        <v>565</v>
      </c>
      <c r="N39" s="514">
        <v>3</v>
      </c>
      <c r="O39" s="512" t="s">
        <v>586</v>
      </c>
      <c r="P39" s="513" t="s">
        <v>572</v>
      </c>
      <c r="Q39" s="514">
        <v>2</v>
      </c>
      <c r="R39" s="513" t="s">
        <v>622</v>
      </c>
      <c r="S39" s="513" t="s">
        <v>565</v>
      </c>
      <c r="T39" s="513">
        <v>1</v>
      </c>
      <c r="U39" s="512" t="s">
        <v>608</v>
      </c>
      <c r="V39" s="513" t="s">
        <v>609</v>
      </c>
      <c r="W39" s="514" t="s">
        <v>592</v>
      </c>
      <c r="X39" s="512" t="s">
        <v>577</v>
      </c>
      <c r="Y39" s="513" t="s">
        <v>578</v>
      </c>
      <c r="Z39" s="514" t="s">
        <v>592</v>
      </c>
      <c r="AA39" s="499" t="s">
        <v>661</v>
      </c>
      <c r="AB39" s="500" t="s">
        <v>661</v>
      </c>
      <c r="AC39" s="501" t="s">
        <v>661</v>
      </c>
      <c r="AD39" s="500" t="s">
        <v>661</v>
      </c>
      <c r="AE39" s="500" t="s">
        <v>661</v>
      </c>
      <c r="AF39" s="501" t="s">
        <v>661</v>
      </c>
      <c r="AG39" s="500" t="s">
        <v>661</v>
      </c>
      <c r="AH39" s="500" t="s">
        <v>661</v>
      </c>
      <c r="AI39" s="501" t="s">
        <v>661</v>
      </c>
      <c r="AJ39" s="499" t="s">
        <v>661</v>
      </c>
      <c r="AK39" s="500" t="s">
        <v>661</v>
      </c>
      <c r="AL39" s="501" t="s">
        <v>661</v>
      </c>
      <c r="AM39" s="500" t="s">
        <v>661</v>
      </c>
      <c r="AN39" s="500" t="s">
        <v>661</v>
      </c>
      <c r="AO39" s="500" t="s">
        <v>661</v>
      </c>
      <c r="AP39" s="499" t="s">
        <v>661</v>
      </c>
      <c r="AQ39" s="500" t="s">
        <v>661</v>
      </c>
      <c r="AR39" s="501" t="s">
        <v>661</v>
      </c>
      <c r="AS39" s="500" t="s">
        <v>661</v>
      </c>
      <c r="AT39" s="500" t="s">
        <v>661</v>
      </c>
      <c r="AU39" s="500" t="s">
        <v>661</v>
      </c>
      <c r="AV39" s="499" t="s">
        <v>661</v>
      </c>
      <c r="AW39" s="500" t="s">
        <v>661</v>
      </c>
      <c r="AX39" s="501" t="s">
        <v>661</v>
      </c>
      <c r="AY39" s="499" t="s">
        <v>661</v>
      </c>
      <c r="AZ39" s="500" t="s">
        <v>661</v>
      </c>
      <c r="BA39" s="501" t="s">
        <v>661</v>
      </c>
      <c r="BB39" s="500" t="s">
        <v>661</v>
      </c>
      <c r="BC39" s="500" t="s">
        <v>661</v>
      </c>
      <c r="BD39" s="500" t="s">
        <v>661</v>
      </c>
      <c r="BE39" s="499" t="s">
        <v>661</v>
      </c>
      <c r="BF39" s="500" t="s">
        <v>661</v>
      </c>
      <c r="BG39" s="501" t="s">
        <v>661</v>
      </c>
      <c r="BH39" s="500" t="s">
        <v>661</v>
      </c>
      <c r="BI39" s="500" t="s">
        <v>661</v>
      </c>
      <c r="BJ39" s="500" t="s">
        <v>661</v>
      </c>
      <c r="BK39" s="499" t="s">
        <v>661</v>
      </c>
      <c r="BL39" s="500" t="s">
        <v>661</v>
      </c>
      <c r="BM39" s="501" t="s">
        <v>661</v>
      </c>
      <c r="BN39" s="500" t="s">
        <v>661</v>
      </c>
      <c r="BO39" s="500" t="s">
        <v>661</v>
      </c>
      <c r="BP39" s="500" t="s">
        <v>661</v>
      </c>
      <c r="BQ39" s="499" t="s">
        <v>661</v>
      </c>
      <c r="BR39" s="500" t="s">
        <v>661</v>
      </c>
      <c r="BS39" s="501" t="s">
        <v>661</v>
      </c>
      <c r="BT39" s="499" t="s">
        <v>661</v>
      </c>
      <c r="BU39" s="500" t="s">
        <v>661</v>
      </c>
      <c r="BV39" s="501" t="s">
        <v>661</v>
      </c>
      <c r="BW39" s="510"/>
      <c r="BX39" s="492" t="s">
        <v>958</v>
      </c>
      <c r="BY39" s="518"/>
      <c r="BZ39" s="499" t="s">
        <v>611</v>
      </c>
      <c r="CA39" s="500" t="s">
        <v>542</v>
      </c>
      <c r="CB39" s="501">
        <v>1</v>
      </c>
      <c r="CC39" s="500"/>
      <c r="CD39" s="499" t="s">
        <v>598</v>
      </c>
      <c r="CE39" s="500" t="s">
        <v>553</v>
      </c>
      <c r="CF39" s="501">
        <v>1</v>
      </c>
      <c r="CG39" s="500" t="s">
        <v>599</v>
      </c>
      <c r="CH39" s="500" t="s">
        <v>569</v>
      </c>
      <c r="CI39" s="500">
        <v>1</v>
      </c>
      <c r="CJ39" s="499" t="s">
        <v>620</v>
      </c>
      <c r="CK39" s="500" t="s">
        <v>553</v>
      </c>
      <c r="CL39" s="500">
        <v>1</v>
      </c>
      <c r="CM39" s="512" t="s">
        <v>624</v>
      </c>
      <c r="CN39" s="513" t="s">
        <v>602</v>
      </c>
      <c r="CO39" s="514">
        <v>1</v>
      </c>
      <c r="CP39" s="513" t="s">
        <v>613</v>
      </c>
      <c r="CQ39" s="513" t="s">
        <v>602</v>
      </c>
      <c r="CR39" s="514">
        <v>1</v>
      </c>
      <c r="CS39" s="513" t="s">
        <v>614</v>
      </c>
      <c r="CT39" s="513" t="s">
        <v>569</v>
      </c>
      <c r="CU39" s="513">
        <v>2</v>
      </c>
      <c r="CV39" s="513"/>
      <c r="CW39" s="512" t="s">
        <v>615</v>
      </c>
      <c r="CX39" s="513" t="s">
        <v>606</v>
      </c>
      <c r="CY39" s="514">
        <v>1</v>
      </c>
      <c r="CZ39" s="509"/>
      <c r="DA39" s="499"/>
      <c r="DB39" s="500"/>
      <c r="DC39" s="501"/>
      <c r="DD39" s="509"/>
      <c r="DE39" s="510"/>
      <c r="DF39" s="28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  <c r="HL39" s="30"/>
      <c r="HM39" s="30"/>
      <c r="HN39" s="30"/>
      <c r="HO39" s="30"/>
      <c r="HP39" s="30"/>
      <c r="HQ39" s="30"/>
      <c r="HR39" s="30"/>
      <c r="HS39" s="30"/>
      <c r="HT39" s="30"/>
      <c r="HU39" s="30"/>
      <c r="HV39" s="30"/>
      <c r="HW39" s="30"/>
      <c r="HX39" s="30"/>
      <c r="HY39" s="30"/>
    </row>
    <row r="40" spans="1:234" s="31" customFormat="1" ht="12.75" customHeight="1" x14ac:dyDescent="0.15">
      <c r="A40" s="515"/>
      <c r="B40" s="495" t="s">
        <v>255</v>
      </c>
      <c r="C40" s="499" t="s">
        <v>587</v>
      </c>
      <c r="D40" s="500" t="s">
        <v>561</v>
      </c>
      <c r="E40" s="501">
        <v>1</v>
      </c>
      <c r="F40" s="499" t="s">
        <v>562</v>
      </c>
      <c r="G40" s="500" t="s">
        <v>563</v>
      </c>
      <c r="H40" s="501">
        <v>2</v>
      </c>
      <c r="I40" s="499" t="s">
        <v>961</v>
      </c>
      <c r="J40" s="500" t="s">
        <v>965</v>
      </c>
      <c r="K40" s="519">
        <v>1</v>
      </c>
      <c r="L40" s="500" t="s">
        <v>571</v>
      </c>
      <c r="M40" s="500" t="s">
        <v>572</v>
      </c>
      <c r="N40" s="501">
        <v>2</v>
      </c>
      <c r="O40" s="500" t="s">
        <v>573</v>
      </c>
      <c r="P40" s="500" t="s">
        <v>574</v>
      </c>
      <c r="Q40" s="500">
        <v>1</v>
      </c>
      <c r="R40" s="499" t="s">
        <v>575</v>
      </c>
      <c r="S40" s="500" t="s">
        <v>576</v>
      </c>
      <c r="T40" s="501">
        <v>1</v>
      </c>
      <c r="U40" s="504" t="s">
        <v>577</v>
      </c>
      <c r="V40" s="500" t="s">
        <v>578</v>
      </c>
      <c r="W40" s="501" t="s">
        <v>579</v>
      </c>
      <c r="X40" s="500" t="s">
        <v>661</v>
      </c>
      <c r="Y40" s="500" t="s">
        <v>661</v>
      </c>
      <c r="Z40" s="501" t="s">
        <v>661</v>
      </c>
      <c r="AA40" s="500" t="s">
        <v>661</v>
      </c>
      <c r="AB40" s="500" t="s">
        <v>661</v>
      </c>
      <c r="AC40" s="501" t="s">
        <v>661</v>
      </c>
      <c r="AD40" s="500" t="s">
        <v>661</v>
      </c>
      <c r="AE40" s="500" t="s">
        <v>661</v>
      </c>
      <c r="AF40" s="501" t="s">
        <v>661</v>
      </c>
      <c r="AG40" s="500" t="s">
        <v>661</v>
      </c>
      <c r="AH40" s="500" t="s">
        <v>661</v>
      </c>
      <c r="AI40" s="501" t="s">
        <v>661</v>
      </c>
      <c r="AJ40" s="499" t="s">
        <v>661</v>
      </c>
      <c r="AK40" s="500" t="s">
        <v>661</v>
      </c>
      <c r="AL40" s="501" t="s">
        <v>661</v>
      </c>
      <c r="AM40" s="500" t="s">
        <v>661</v>
      </c>
      <c r="AN40" s="500" t="s">
        <v>661</v>
      </c>
      <c r="AO40" s="500" t="s">
        <v>661</v>
      </c>
      <c r="AP40" s="499" t="s">
        <v>661</v>
      </c>
      <c r="AQ40" s="500" t="s">
        <v>661</v>
      </c>
      <c r="AR40" s="501" t="s">
        <v>661</v>
      </c>
      <c r="AS40" s="500" t="s">
        <v>661</v>
      </c>
      <c r="AT40" s="500" t="s">
        <v>661</v>
      </c>
      <c r="AU40" s="500" t="s">
        <v>661</v>
      </c>
      <c r="AV40" s="499" t="s">
        <v>661</v>
      </c>
      <c r="AW40" s="500" t="s">
        <v>661</v>
      </c>
      <c r="AX40" s="501" t="s">
        <v>661</v>
      </c>
      <c r="AY40" s="499" t="s">
        <v>661</v>
      </c>
      <c r="AZ40" s="500" t="s">
        <v>661</v>
      </c>
      <c r="BA40" s="501" t="s">
        <v>661</v>
      </c>
      <c r="BB40" s="499" t="s">
        <v>661</v>
      </c>
      <c r="BC40" s="500" t="s">
        <v>661</v>
      </c>
      <c r="BD40" s="501" t="s">
        <v>661</v>
      </c>
      <c r="BE40" s="500" t="s">
        <v>661</v>
      </c>
      <c r="BF40" s="500" t="s">
        <v>661</v>
      </c>
      <c r="BG40" s="500" t="s">
        <v>661</v>
      </c>
      <c r="BH40" s="499" t="s">
        <v>661</v>
      </c>
      <c r="BI40" s="500" t="s">
        <v>661</v>
      </c>
      <c r="BJ40" s="501" t="s">
        <v>661</v>
      </c>
      <c r="BK40" s="500" t="s">
        <v>661</v>
      </c>
      <c r="BL40" s="500" t="s">
        <v>661</v>
      </c>
      <c r="BM40" s="500" t="s">
        <v>661</v>
      </c>
      <c r="BN40" s="499" t="s">
        <v>661</v>
      </c>
      <c r="BO40" s="500" t="s">
        <v>661</v>
      </c>
      <c r="BP40" s="501" t="s">
        <v>661</v>
      </c>
      <c r="BQ40" s="500" t="s">
        <v>661</v>
      </c>
      <c r="BR40" s="500" t="s">
        <v>661</v>
      </c>
      <c r="BS40" s="500" t="s">
        <v>661</v>
      </c>
      <c r="BT40" s="499" t="s">
        <v>661</v>
      </c>
      <c r="BU40" s="500" t="s">
        <v>661</v>
      </c>
      <c r="BV40" s="501" t="s">
        <v>661</v>
      </c>
      <c r="BW40" s="510"/>
      <c r="BX40" s="492" t="s">
        <v>957</v>
      </c>
      <c r="BY40" s="518"/>
      <c r="BZ40" s="499" t="s">
        <v>564</v>
      </c>
      <c r="CA40" s="500" t="s">
        <v>565</v>
      </c>
      <c r="CB40" s="501">
        <v>1</v>
      </c>
      <c r="CC40" s="500"/>
      <c r="CD40" s="499" t="s">
        <v>566</v>
      </c>
      <c r="CE40" s="500" t="s">
        <v>565</v>
      </c>
      <c r="CF40" s="501">
        <v>1</v>
      </c>
      <c r="CG40" s="500" t="s">
        <v>567</v>
      </c>
      <c r="CH40" s="500" t="s">
        <v>542</v>
      </c>
      <c r="CI40" s="500">
        <v>1</v>
      </c>
      <c r="CJ40" s="499" t="s">
        <v>568</v>
      </c>
      <c r="CK40" s="505" t="s">
        <v>569</v>
      </c>
      <c r="CL40" s="500">
        <v>1</v>
      </c>
      <c r="CM40" s="499" t="s">
        <v>570</v>
      </c>
      <c r="CN40" s="500" t="s">
        <v>551</v>
      </c>
      <c r="CO40" s="501">
        <v>2</v>
      </c>
      <c r="CP40" s="451"/>
      <c r="CQ40" s="449"/>
      <c r="CR40" s="520"/>
      <c r="CS40" s="451"/>
      <c r="CT40" s="449"/>
      <c r="CU40" s="520"/>
      <c r="CV40" s="518"/>
      <c r="CW40" s="451"/>
      <c r="CX40" s="449"/>
      <c r="CY40" s="520"/>
      <c r="CZ40" s="518"/>
      <c r="DA40" s="451"/>
      <c r="DB40" s="449"/>
      <c r="DC40" s="520"/>
      <c r="DD40" s="518"/>
      <c r="DE40" s="492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  <c r="HL40" s="30"/>
      <c r="HM40" s="30"/>
      <c r="HN40" s="30"/>
      <c r="HO40" s="30"/>
      <c r="HP40" s="30"/>
      <c r="HQ40" s="30"/>
      <c r="HR40" s="30"/>
      <c r="HS40" s="30"/>
      <c r="HT40" s="30"/>
      <c r="HU40" s="30"/>
      <c r="HV40" s="30"/>
      <c r="HW40" s="30"/>
      <c r="HX40" s="30"/>
    </row>
    <row r="41" spans="1:234" s="31" customFormat="1" ht="12.75" customHeight="1" x14ac:dyDescent="0.15">
      <c r="A41" s="515"/>
      <c r="B41" s="495" t="s">
        <v>594</v>
      </c>
      <c r="C41" s="504" t="s">
        <v>587</v>
      </c>
      <c r="D41" s="500" t="s">
        <v>561</v>
      </c>
      <c r="E41" s="514">
        <v>2</v>
      </c>
      <c r="F41" s="504" t="s">
        <v>562</v>
      </c>
      <c r="G41" s="500" t="s">
        <v>563</v>
      </c>
      <c r="H41" s="514">
        <v>3</v>
      </c>
      <c r="I41" s="499" t="s">
        <v>962</v>
      </c>
      <c r="J41" s="500" t="s">
        <v>965</v>
      </c>
      <c r="K41" s="519">
        <v>1</v>
      </c>
      <c r="L41" s="505" t="s">
        <v>571</v>
      </c>
      <c r="M41" s="500" t="s">
        <v>572</v>
      </c>
      <c r="N41" s="514">
        <v>2</v>
      </c>
      <c r="O41" s="505" t="s">
        <v>577</v>
      </c>
      <c r="P41" s="505" t="s">
        <v>578</v>
      </c>
      <c r="Q41" s="505" t="s">
        <v>592</v>
      </c>
      <c r="R41" s="499" t="s">
        <v>661</v>
      </c>
      <c r="S41" s="500" t="s">
        <v>661</v>
      </c>
      <c r="T41" s="501" t="s">
        <v>661</v>
      </c>
      <c r="U41" s="499" t="s">
        <v>661</v>
      </c>
      <c r="V41" s="500" t="s">
        <v>661</v>
      </c>
      <c r="W41" s="501" t="s">
        <v>661</v>
      </c>
      <c r="X41" s="500" t="s">
        <v>661</v>
      </c>
      <c r="Y41" s="500" t="s">
        <v>661</v>
      </c>
      <c r="Z41" s="501" t="s">
        <v>661</v>
      </c>
      <c r="AA41" s="500" t="s">
        <v>661</v>
      </c>
      <c r="AB41" s="500" t="s">
        <v>661</v>
      </c>
      <c r="AC41" s="501" t="s">
        <v>661</v>
      </c>
      <c r="AD41" s="500" t="s">
        <v>661</v>
      </c>
      <c r="AE41" s="500" t="s">
        <v>661</v>
      </c>
      <c r="AF41" s="501" t="s">
        <v>661</v>
      </c>
      <c r="AG41" s="500" t="s">
        <v>661</v>
      </c>
      <c r="AH41" s="500" t="s">
        <v>661</v>
      </c>
      <c r="AI41" s="501" t="s">
        <v>661</v>
      </c>
      <c r="AJ41" s="499" t="s">
        <v>661</v>
      </c>
      <c r="AK41" s="500" t="s">
        <v>661</v>
      </c>
      <c r="AL41" s="501" t="s">
        <v>661</v>
      </c>
      <c r="AM41" s="500" t="s">
        <v>661</v>
      </c>
      <c r="AN41" s="500" t="s">
        <v>661</v>
      </c>
      <c r="AO41" s="500" t="s">
        <v>661</v>
      </c>
      <c r="AP41" s="499" t="s">
        <v>661</v>
      </c>
      <c r="AQ41" s="500" t="s">
        <v>661</v>
      </c>
      <c r="AR41" s="501" t="s">
        <v>661</v>
      </c>
      <c r="AS41" s="500" t="s">
        <v>661</v>
      </c>
      <c r="AT41" s="500" t="s">
        <v>661</v>
      </c>
      <c r="AU41" s="500" t="s">
        <v>661</v>
      </c>
      <c r="AV41" s="499" t="s">
        <v>661</v>
      </c>
      <c r="AW41" s="500" t="s">
        <v>661</v>
      </c>
      <c r="AX41" s="501" t="s">
        <v>661</v>
      </c>
      <c r="AY41" s="499" t="s">
        <v>661</v>
      </c>
      <c r="AZ41" s="500" t="s">
        <v>661</v>
      </c>
      <c r="BA41" s="501" t="s">
        <v>661</v>
      </c>
      <c r="BB41" s="499" t="s">
        <v>661</v>
      </c>
      <c r="BC41" s="500" t="s">
        <v>661</v>
      </c>
      <c r="BD41" s="501" t="s">
        <v>661</v>
      </c>
      <c r="BE41" s="500" t="s">
        <v>661</v>
      </c>
      <c r="BF41" s="500" t="s">
        <v>661</v>
      </c>
      <c r="BG41" s="500" t="s">
        <v>661</v>
      </c>
      <c r="BH41" s="499" t="s">
        <v>661</v>
      </c>
      <c r="BI41" s="500" t="s">
        <v>661</v>
      </c>
      <c r="BJ41" s="501" t="s">
        <v>661</v>
      </c>
      <c r="BK41" s="500" t="s">
        <v>661</v>
      </c>
      <c r="BL41" s="500" t="s">
        <v>661</v>
      </c>
      <c r="BM41" s="500" t="s">
        <v>661</v>
      </c>
      <c r="BN41" s="499" t="s">
        <v>661</v>
      </c>
      <c r="BO41" s="500" t="s">
        <v>661</v>
      </c>
      <c r="BP41" s="501" t="s">
        <v>661</v>
      </c>
      <c r="BQ41" s="500" t="s">
        <v>661</v>
      </c>
      <c r="BR41" s="500" t="s">
        <v>661</v>
      </c>
      <c r="BS41" s="500" t="s">
        <v>661</v>
      </c>
      <c r="BT41" s="499" t="s">
        <v>661</v>
      </c>
      <c r="BU41" s="500" t="s">
        <v>661</v>
      </c>
      <c r="BV41" s="501" t="s">
        <v>661</v>
      </c>
      <c r="BW41" s="510"/>
      <c r="BX41" s="492" t="s">
        <v>959</v>
      </c>
      <c r="BY41" s="518"/>
      <c r="BZ41" s="504" t="s">
        <v>564</v>
      </c>
      <c r="CA41" s="500" t="s">
        <v>565</v>
      </c>
      <c r="CB41" s="514">
        <v>1</v>
      </c>
      <c r="CC41" s="513"/>
      <c r="CD41" s="504" t="s">
        <v>566</v>
      </c>
      <c r="CE41" s="500" t="s">
        <v>565</v>
      </c>
      <c r="CF41" s="514">
        <v>1</v>
      </c>
      <c r="CG41" s="505" t="s">
        <v>567</v>
      </c>
      <c r="CH41" s="505" t="s">
        <v>542</v>
      </c>
      <c r="CI41" s="513">
        <v>1</v>
      </c>
      <c r="CJ41" s="504" t="s">
        <v>591</v>
      </c>
      <c r="CK41" s="500" t="s">
        <v>569</v>
      </c>
      <c r="CL41" s="513">
        <v>1</v>
      </c>
      <c r="CM41" s="504" t="s">
        <v>570</v>
      </c>
      <c r="CN41" s="500" t="s">
        <v>551</v>
      </c>
      <c r="CO41" s="514">
        <v>2</v>
      </c>
      <c r="CP41" s="451"/>
      <c r="CQ41" s="449"/>
      <c r="CR41" s="520"/>
      <c r="CS41" s="451"/>
      <c r="CT41" s="449"/>
      <c r="CU41" s="520"/>
      <c r="CV41" s="518"/>
      <c r="CW41" s="451"/>
      <c r="CX41" s="449"/>
      <c r="CY41" s="520"/>
      <c r="CZ41" s="518"/>
      <c r="DA41" s="451"/>
      <c r="DB41" s="449"/>
      <c r="DC41" s="520"/>
      <c r="DD41" s="518"/>
      <c r="DE41" s="492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  <c r="HL41" s="30"/>
      <c r="HM41" s="30"/>
      <c r="HN41" s="30"/>
      <c r="HO41" s="30"/>
      <c r="HP41" s="30"/>
      <c r="HQ41" s="30"/>
      <c r="HR41" s="30"/>
      <c r="HS41" s="30"/>
      <c r="HT41" s="30"/>
      <c r="HU41" s="30"/>
      <c r="HV41" s="30"/>
      <c r="HW41" s="30"/>
      <c r="HX41" s="30"/>
    </row>
    <row r="42" spans="1:234" s="31" customFormat="1" ht="12.75" customHeight="1" x14ac:dyDescent="0.15">
      <c r="A42" s="515"/>
      <c r="B42" s="495" t="s">
        <v>588</v>
      </c>
      <c r="C42" s="499" t="s">
        <v>587</v>
      </c>
      <c r="D42" s="500" t="s">
        <v>561</v>
      </c>
      <c r="E42" s="501">
        <v>2</v>
      </c>
      <c r="F42" s="499" t="s">
        <v>562</v>
      </c>
      <c r="G42" s="500" t="s">
        <v>563</v>
      </c>
      <c r="H42" s="501">
        <v>3</v>
      </c>
      <c r="I42" s="499" t="s">
        <v>961</v>
      </c>
      <c r="J42" s="500" t="s">
        <v>965</v>
      </c>
      <c r="K42" s="519">
        <v>1</v>
      </c>
      <c r="L42" s="500" t="s">
        <v>571</v>
      </c>
      <c r="M42" s="500" t="s">
        <v>572</v>
      </c>
      <c r="N42" s="501">
        <v>2</v>
      </c>
      <c r="O42" s="500" t="s">
        <v>577</v>
      </c>
      <c r="P42" s="500" t="s">
        <v>578</v>
      </c>
      <c r="Q42" s="500" t="s">
        <v>579</v>
      </c>
      <c r="R42" s="499" t="s">
        <v>661</v>
      </c>
      <c r="S42" s="500" t="s">
        <v>661</v>
      </c>
      <c r="T42" s="501" t="s">
        <v>661</v>
      </c>
      <c r="U42" s="499" t="s">
        <v>661</v>
      </c>
      <c r="V42" s="500" t="s">
        <v>661</v>
      </c>
      <c r="W42" s="501" t="s">
        <v>661</v>
      </c>
      <c r="X42" s="500" t="s">
        <v>661</v>
      </c>
      <c r="Y42" s="500" t="s">
        <v>661</v>
      </c>
      <c r="Z42" s="501" t="s">
        <v>661</v>
      </c>
      <c r="AA42" s="500" t="s">
        <v>661</v>
      </c>
      <c r="AB42" s="500" t="s">
        <v>661</v>
      </c>
      <c r="AC42" s="501" t="s">
        <v>661</v>
      </c>
      <c r="AD42" s="500" t="s">
        <v>661</v>
      </c>
      <c r="AE42" s="500" t="s">
        <v>661</v>
      </c>
      <c r="AF42" s="501" t="s">
        <v>661</v>
      </c>
      <c r="AG42" s="500" t="s">
        <v>661</v>
      </c>
      <c r="AH42" s="500" t="s">
        <v>661</v>
      </c>
      <c r="AI42" s="501" t="s">
        <v>661</v>
      </c>
      <c r="AJ42" s="499" t="s">
        <v>661</v>
      </c>
      <c r="AK42" s="500" t="s">
        <v>661</v>
      </c>
      <c r="AL42" s="501" t="s">
        <v>661</v>
      </c>
      <c r="AM42" s="500" t="s">
        <v>661</v>
      </c>
      <c r="AN42" s="500" t="s">
        <v>661</v>
      </c>
      <c r="AO42" s="500" t="s">
        <v>661</v>
      </c>
      <c r="AP42" s="499" t="s">
        <v>661</v>
      </c>
      <c r="AQ42" s="500" t="s">
        <v>661</v>
      </c>
      <c r="AR42" s="501" t="s">
        <v>661</v>
      </c>
      <c r="AS42" s="500" t="s">
        <v>661</v>
      </c>
      <c r="AT42" s="500" t="s">
        <v>661</v>
      </c>
      <c r="AU42" s="500" t="s">
        <v>661</v>
      </c>
      <c r="AV42" s="499" t="s">
        <v>661</v>
      </c>
      <c r="AW42" s="500" t="s">
        <v>661</v>
      </c>
      <c r="AX42" s="501" t="s">
        <v>661</v>
      </c>
      <c r="AY42" s="499" t="s">
        <v>661</v>
      </c>
      <c r="AZ42" s="500" t="s">
        <v>661</v>
      </c>
      <c r="BA42" s="501" t="s">
        <v>661</v>
      </c>
      <c r="BB42" s="500" t="s">
        <v>661</v>
      </c>
      <c r="BC42" s="500" t="s">
        <v>661</v>
      </c>
      <c r="BD42" s="500" t="s">
        <v>661</v>
      </c>
      <c r="BE42" s="499" t="s">
        <v>661</v>
      </c>
      <c r="BF42" s="500" t="s">
        <v>661</v>
      </c>
      <c r="BG42" s="501" t="s">
        <v>661</v>
      </c>
      <c r="BH42" s="500" t="s">
        <v>661</v>
      </c>
      <c r="BI42" s="500" t="s">
        <v>661</v>
      </c>
      <c r="BJ42" s="500" t="s">
        <v>661</v>
      </c>
      <c r="BK42" s="499" t="s">
        <v>661</v>
      </c>
      <c r="BL42" s="500" t="s">
        <v>661</v>
      </c>
      <c r="BM42" s="501" t="s">
        <v>661</v>
      </c>
      <c r="BN42" s="500" t="s">
        <v>661</v>
      </c>
      <c r="BO42" s="500" t="s">
        <v>661</v>
      </c>
      <c r="BP42" s="500" t="s">
        <v>661</v>
      </c>
      <c r="BQ42" s="499" t="s">
        <v>661</v>
      </c>
      <c r="BR42" s="500" t="s">
        <v>661</v>
      </c>
      <c r="BS42" s="501" t="s">
        <v>661</v>
      </c>
      <c r="BT42" s="499" t="s">
        <v>661</v>
      </c>
      <c r="BU42" s="500" t="s">
        <v>661</v>
      </c>
      <c r="BV42" s="501" t="s">
        <v>661</v>
      </c>
      <c r="BW42" s="510"/>
      <c r="BX42" s="492" t="s">
        <v>957</v>
      </c>
      <c r="BY42" s="518"/>
      <c r="BZ42" s="499" t="s">
        <v>564</v>
      </c>
      <c r="CA42" s="500" t="s">
        <v>565</v>
      </c>
      <c r="CB42" s="501">
        <v>1</v>
      </c>
      <c r="CC42" s="500"/>
      <c r="CD42" s="499" t="s">
        <v>566</v>
      </c>
      <c r="CE42" s="500" t="s">
        <v>565</v>
      </c>
      <c r="CF42" s="501">
        <v>1</v>
      </c>
      <c r="CG42" s="500" t="s">
        <v>567</v>
      </c>
      <c r="CH42" s="500" t="s">
        <v>542</v>
      </c>
      <c r="CI42" s="500">
        <v>1</v>
      </c>
      <c r="CJ42" s="504" t="s">
        <v>568</v>
      </c>
      <c r="CK42" s="500" t="s">
        <v>569</v>
      </c>
      <c r="CL42" s="500">
        <v>1</v>
      </c>
      <c r="CM42" s="499" t="s">
        <v>570</v>
      </c>
      <c r="CN42" s="500" t="s">
        <v>551</v>
      </c>
      <c r="CO42" s="501">
        <v>2</v>
      </c>
      <c r="CP42" s="451"/>
      <c r="CQ42" s="449"/>
      <c r="CR42" s="520"/>
      <c r="CS42" s="451"/>
      <c r="CT42" s="449"/>
      <c r="CU42" s="520"/>
      <c r="CV42" s="518"/>
      <c r="CW42" s="451"/>
      <c r="CX42" s="449"/>
      <c r="CY42" s="520"/>
      <c r="CZ42" s="518"/>
      <c r="DA42" s="451"/>
      <c r="DB42" s="449"/>
      <c r="DC42" s="520"/>
      <c r="DD42" s="518"/>
      <c r="DE42" s="492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  <c r="GY42" s="30"/>
      <c r="GZ42" s="30"/>
      <c r="HA42" s="30"/>
      <c r="HB42" s="30"/>
      <c r="HC42" s="30"/>
      <c r="HD42" s="30"/>
      <c r="HE42" s="30"/>
      <c r="HF42" s="30"/>
      <c r="HG42" s="30"/>
      <c r="HH42" s="30"/>
      <c r="HI42" s="30"/>
      <c r="HJ42" s="30"/>
      <c r="HK42" s="30"/>
      <c r="HL42" s="30"/>
      <c r="HM42" s="30"/>
      <c r="HN42" s="30"/>
      <c r="HO42" s="30"/>
      <c r="HP42" s="30"/>
      <c r="HQ42" s="30"/>
      <c r="HR42" s="30"/>
      <c r="HS42" s="30"/>
      <c r="HT42" s="30"/>
      <c r="HU42" s="30"/>
      <c r="HV42" s="30"/>
      <c r="HW42" s="30"/>
      <c r="HX42" s="30"/>
    </row>
    <row r="43" spans="1:234" s="31" customFormat="1" ht="12.75" customHeight="1" x14ac:dyDescent="0.15">
      <c r="A43" s="515"/>
      <c r="B43" s="495" t="s">
        <v>595</v>
      </c>
      <c r="C43" s="499" t="s">
        <v>587</v>
      </c>
      <c r="D43" s="500" t="s">
        <v>561</v>
      </c>
      <c r="E43" s="501">
        <v>4</v>
      </c>
      <c r="F43" s="499" t="s">
        <v>562</v>
      </c>
      <c r="G43" s="500" t="s">
        <v>563</v>
      </c>
      <c r="H43" s="501">
        <v>5</v>
      </c>
      <c r="I43" s="499" t="s">
        <v>963</v>
      </c>
      <c r="J43" s="500" t="s">
        <v>965</v>
      </c>
      <c r="K43" s="519">
        <v>1</v>
      </c>
      <c r="L43" s="500" t="s">
        <v>586</v>
      </c>
      <c r="M43" s="500" t="s">
        <v>572</v>
      </c>
      <c r="N43" s="501">
        <v>2</v>
      </c>
      <c r="O43" s="505" t="s">
        <v>577</v>
      </c>
      <c r="P43" s="505" t="s">
        <v>578</v>
      </c>
      <c r="Q43" s="505" t="s">
        <v>592</v>
      </c>
      <c r="R43" s="499" t="s">
        <v>661</v>
      </c>
      <c r="S43" s="500" t="s">
        <v>661</v>
      </c>
      <c r="T43" s="501" t="s">
        <v>661</v>
      </c>
      <c r="U43" s="499" t="s">
        <v>661</v>
      </c>
      <c r="V43" s="500" t="s">
        <v>661</v>
      </c>
      <c r="W43" s="501" t="s">
        <v>661</v>
      </c>
      <c r="X43" s="500" t="s">
        <v>661</v>
      </c>
      <c r="Y43" s="500" t="s">
        <v>661</v>
      </c>
      <c r="Z43" s="501" t="s">
        <v>661</v>
      </c>
      <c r="AA43" s="500" t="s">
        <v>661</v>
      </c>
      <c r="AB43" s="500" t="s">
        <v>661</v>
      </c>
      <c r="AC43" s="501" t="s">
        <v>661</v>
      </c>
      <c r="AD43" s="500" t="s">
        <v>661</v>
      </c>
      <c r="AE43" s="500" t="s">
        <v>661</v>
      </c>
      <c r="AF43" s="501" t="s">
        <v>661</v>
      </c>
      <c r="AG43" s="500" t="s">
        <v>661</v>
      </c>
      <c r="AH43" s="500" t="s">
        <v>661</v>
      </c>
      <c r="AI43" s="501" t="s">
        <v>661</v>
      </c>
      <c r="AJ43" s="499" t="s">
        <v>661</v>
      </c>
      <c r="AK43" s="500" t="s">
        <v>661</v>
      </c>
      <c r="AL43" s="501" t="s">
        <v>661</v>
      </c>
      <c r="AM43" s="500" t="s">
        <v>661</v>
      </c>
      <c r="AN43" s="500" t="s">
        <v>661</v>
      </c>
      <c r="AO43" s="500" t="s">
        <v>661</v>
      </c>
      <c r="AP43" s="499" t="s">
        <v>661</v>
      </c>
      <c r="AQ43" s="500" t="s">
        <v>661</v>
      </c>
      <c r="AR43" s="501" t="s">
        <v>661</v>
      </c>
      <c r="AS43" s="500" t="s">
        <v>661</v>
      </c>
      <c r="AT43" s="500" t="s">
        <v>661</v>
      </c>
      <c r="AU43" s="500" t="s">
        <v>661</v>
      </c>
      <c r="AV43" s="499" t="s">
        <v>661</v>
      </c>
      <c r="AW43" s="500" t="s">
        <v>661</v>
      </c>
      <c r="AX43" s="501" t="s">
        <v>661</v>
      </c>
      <c r="AY43" s="499" t="s">
        <v>661</v>
      </c>
      <c r="AZ43" s="500" t="s">
        <v>661</v>
      </c>
      <c r="BA43" s="501" t="s">
        <v>661</v>
      </c>
      <c r="BB43" s="500" t="s">
        <v>661</v>
      </c>
      <c r="BC43" s="500" t="s">
        <v>661</v>
      </c>
      <c r="BD43" s="500" t="s">
        <v>661</v>
      </c>
      <c r="BE43" s="499" t="s">
        <v>661</v>
      </c>
      <c r="BF43" s="500" t="s">
        <v>661</v>
      </c>
      <c r="BG43" s="501" t="s">
        <v>661</v>
      </c>
      <c r="BH43" s="500" t="s">
        <v>661</v>
      </c>
      <c r="BI43" s="500" t="s">
        <v>661</v>
      </c>
      <c r="BJ43" s="500" t="s">
        <v>661</v>
      </c>
      <c r="BK43" s="499" t="s">
        <v>661</v>
      </c>
      <c r="BL43" s="500" t="s">
        <v>661</v>
      </c>
      <c r="BM43" s="501" t="s">
        <v>661</v>
      </c>
      <c r="BN43" s="500" t="s">
        <v>661</v>
      </c>
      <c r="BO43" s="500" t="s">
        <v>661</v>
      </c>
      <c r="BP43" s="500" t="s">
        <v>661</v>
      </c>
      <c r="BQ43" s="499" t="s">
        <v>661</v>
      </c>
      <c r="BR43" s="500" t="s">
        <v>661</v>
      </c>
      <c r="BS43" s="501" t="s">
        <v>661</v>
      </c>
      <c r="BT43" s="499" t="s">
        <v>661</v>
      </c>
      <c r="BU43" s="500" t="s">
        <v>661</v>
      </c>
      <c r="BV43" s="501" t="s">
        <v>661</v>
      </c>
      <c r="BW43" s="510"/>
      <c r="BX43" s="492" t="s">
        <v>960</v>
      </c>
      <c r="BY43" s="518"/>
      <c r="BZ43" s="499" t="s">
        <v>582</v>
      </c>
      <c r="CA43" s="500" t="s">
        <v>565</v>
      </c>
      <c r="CB43" s="501">
        <v>1</v>
      </c>
      <c r="CC43" s="500"/>
      <c r="CD43" s="499" t="s">
        <v>583</v>
      </c>
      <c r="CE43" s="500" t="s">
        <v>565</v>
      </c>
      <c r="CF43" s="501">
        <v>1</v>
      </c>
      <c r="CG43" s="500" t="s">
        <v>584</v>
      </c>
      <c r="CH43" s="500" t="s">
        <v>542</v>
      </c>
      <c r="CI43" s="500">
        <v>1</v>
      </c>
      <c r="CJ43" s="499" t="s">
        <v>591</v>
      </c>
      <c r="CK43" s="500" t="s">
        <v>569</v>
      </c>
      <c r="CL43" s="500">
        <v>2</v>
      </c>
      <c r="CM43" s="499" t="s">
        <v>570</v>
      </c>
      <c r="CN43" s="500" t="s">
        <v>551</v>
      </c>
      <c r="CO43" s="501">
        <v>4</v>
      </c>
      <c r="CP43" s="451"/>
      <c r="CQ43" s="449"/>
      <c r="CR43" s="520"/>
      <c r="CS43" s="451"/>
      <c r="CT43" s="449"/>
      <c r="CU43" s="520"/>
      <c r="CV43" s="518"/>
      <c r="CW43" s="451"/>
      <c r="CX43" s="449"/>
      <c r="CY43" s="520"/>
      <c r="CZ43" s="518"/>
      <c r="DA43" s="451"/>
      <c r="DB43" s="449"/>
      <c r="DC43" s="520"/>
      <c r="DD43" s="518"/>
      <c r="DE43" s="492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</row>
    <row r="44" spans="1:234" s="31" customFormat="1" ht="12.75" customHeight="1" x14ac:dyDescent="0.15">
      <c r="A44" s="515"/>
      <c r="B44" s="495" t="s">
        <v>589</v>
      </c>
      <c r="C44" s="504" t="s">
        <v>587</v>
      </c>
      <c r="D44" s="500" t="s">
        <v>561</v>
      </c>
      <c r="E44" s="501">
        <v>4</v>
      </c>
      <c r="F44" s="504" t="s">
        <v>562</v>
      </c>
      <c r="G44" s="500" t="s">
        <v>563</v>
      </c>
      <c r="H44" s="501">
        <v>5</v>
      </c>
      <c r="I44" s="499" t="s">
        <v>964</v>
      </c>
      <c r="J44" s="500" t="s">
        <v>965</v>
      </c>
      <c r="K44" s="519">
        <v>1</v>
      </c>
      <c r="L44" s="500" t="s">
        <v>586</v>
      </c>
      <c r="M44" s="500" t="s">
        <v>572</v>
      </c>
      <c r="N44" s="501">
        <v>2</v>
      </c>
      <c r="O44" s="500" t="s">
        <v>577</v>
      </c>
      <c r="P44" s="500" t="s">
        <v>578</v>
      </c>
      <c r="Q44" s="500" t="s">
        <v>579</v>
      </c>
      <c r="R44" s="499" t="s">
        <v>661</v>
      </c>
      <c r="S44" s="500" t="s">
        <v>661</v>
      </c>
      <c r="T44" s="501" t="s">
        <v>661</v>
      </c>
      <c r="U44" s="499" t="s">
        <v>661</v>
      </c>
      <c r="V44" s="500" t="s">
        <v>661</v>
      </c>
      <c r="W44" s="501" t="s">
        <v>661</v>
      </c>
      <c r="X44" s="500" t="s">
        <v>661</v>
      </c>
      <c r="Y44" s="500" t="s">
        <v>661</v>
      </c>
      <c r="Z44" s="501" t="s">
        <v>661</v>
      </c>
      <c r="AA44" s="500" t="s">
        <v>661</v>
      </c>
      <c r="AB44" s="500" t="s">
        <v>661</v>
      </c>
      <c r="AC44" s="501" t="s">
        <v>661</v>
      </c>
      <c r="AD44" s="500" t="s">
        <v>661</v>
      </c>
      <c r="AE44" s="500" t="s">
        <v>661</v>
      </c>
      <c r="AF44" s="501" t="s">
        <v>661</v>
      </c>
      <c r="AG44" s="500" t="s">
        <v>661</v>
      </c>
      <c r="AH44" s="500" t="s">
        <v>661</v>
      </c>
      <c r="AI44" s="501" t="s">
        <v>661</v>
      </c>
      <c r="AJ44" s="499" t="s">
        <v>661</v>
      </c>
      <c r="AK44" s="500" t="s">
        <v>661</v>
      </c>
      <c r="AL44" s="501" t="s">
        <v>661</v>
      </c>
      <c r="AM44" s="500" t="s">
        <v>661</v>
      </c>
      <c r="AN44" s="500" t="s">
        <v>661</v>
      </c>
      <c r="AO44" s="500" t="s">
        <v>661</v>
      </c>
      <c r="AP44" s="499" t="s">
        <v>661</v>
      </c>
      <c r="AQ44" s="500" t="s">
        <v>661</v>
      </c>
      <c r="AR44" s="501" t="s">
        <v>661</v>
      </c>
      <c r="AS44" s="500" t="s">
        <v>661</v>
      </c>
      <c r="AT44" s="500" t="s">
        <v>661</v>
      </c>
      <c r="AU44" s="500" t="s">
        <v>661</v>
      </c>
      <c r="AV44" s="499" t="s">
        <v>661</v>
      </c>
      <c r="AW44" s="500" t="s">
        <v>661</v>
      </c>
      <c r="AX44" s="501" t="s">
        <v>661</v>
      </c>
      <c r="AY44" s="499" t="s">
        <v>661</v>
      </c>
      <c r="AZ44" s="500" t="s">
        <v>661</v>
      </c>
      <c r="BA44" s="501" t="s">
        <v>661</v>
      </c>
      <c r="BB44" s="499" t="s">
        <v>661</v>
      </c>
      <c r="BC44" s="500" t="s">
        <v>661</v>
      </c>
      <c r="BD44" s="501" t="s">
        <v>661</v>
      </c>
      <c r="BE44" s="500" t="s">
        <v>661</v>
      </c>
      <c r="BF44" s="500" t="s">
        <v>661</v>
      </c>
      <c r="BG44" s="500" t="s">
        <v>661</v>
      </c>
      <c r="BH44" s="499" t="s">
        <v>661</v>
      </c>
      <c r="BI44" s="500" t="s">
        <v>661</v>
      </c>
      <c r="BJ44" s="501" t="s">
        <v>661</v>
      </c>
      <c r="BK44" s="500" t="s">
        <v>661</v>
      </c>
      <c r="BL44" s="500" t="s">
        <v>661</v>
      </c>
      <c r="BM44" s="500" t="s">
        <v>661</v>
      </c>
      <c r="BN44" s="499" t="s">
        <v>661</v>
      </c>
      <c r="BO44" s="500" t="s">
        <v>661</v>
      </c>
      <c r="BP44" s="501" t="s">
        <v>661</v>
      </c>
      <c r="BQ44" s="500" t="s">
        <v>661</v>
      </c>
      <c r="BR44" s="500" t="s">
        <v>661</v>
      </c>
      <c r="BS44" s="500" t="s">
        <v>661</v>
      </c>
      <c r="BT44" s="499" t="s">
        <v>661</v>
      </c>
      <c r="BU44" s="500" t="s">
        <v>661</v>
      </c>
      <c r="BV44" s="501" t="s">
        <v>661</v>
      </c>
      <c r="BW44" s="510"/>
      <c r="BX44" s="492" t="s">
        <v>958</v>
      </c>
      <c r="BY44" s="518"/>
      <c r="BZ44" s="504" t="s">
        <v>582</v>
      </c>
      <c r="CA44" s="500" t="s">
        <v>565</v>
      </c>
      <c r="CB44" s="501">
        <v>1</v>
      </c>
      <c r="CC44" s="500"/>
      <c r="CD44" s="504" t="s">
        <v>583</v>
      </c>
      <c r="CE44" s="505" t="s">
        <v>565</v>
      </c>
      <c r="CF44" s="501">
        <v>1</v>
      </c>
      <c r="CG44" s="505" t="s">
        <v>584</v>
      </c>
      <c r="CH44" s="500" t="s">
        <v>542</v>
      </c>
      <c r="CI44" s="500">
        <v>1</v>
      </c>
      <c r="CJ44" s="504" t="s">
        <v>585</v>
      </c>
      <c r="CK44" s="500" t="s">
        <v>569</v>
      </c>
      <c r="CL44" s="500">
        <v>2</v>
      </c>
      <c r="CM44" s="504" t="s">
        <v>570</v>
      </c>
      <c r="CN44" s="500" t="s">
        <v>551</v>
      </c>
      <c r="CO44" s="501">
        <v>4</v>
      </c>
      <c r="CP44" s="451"/>
      <c r="CQ44" s="449"/>
      <c r="CR44" s="520"/>
      <c r="CS44" s="451"/>
      <c r="CT44" s="449"/>
      <c r="CU44" s="520"/>
      <c r="CV44" s="518"/>
      <c r="CW44" s="451"/>
      <c r="CX44" s="449"/>
      <c r="CY44" s="520"/>
      <c r="CZ44" s="518"/>
      <c r="DA44" s="451"/>
      <c r="DB44" s="449"/>
      <c r="DC44" s="520"/>
      <c r="DD44" s="518"/>
      <c r="DE44" s="492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</row>
    <row r="45" spans="1:234" s="31" customFormat="1" ht="12.75" customHeight="1" x14ac:dyDescent="0.15">
      <c r="A45" s="515"/>
      <c r="B45" s="495" t="s">
        <v>617</v>
      </c>
      <c r="C45" s="499" t="s">
        <v>587</v>
      </c>
      <c r="D45" s="500" t="s">
        <v>561</v>
      </c>
      <c r="E45" s="501">
        <v>2</v>
      </c>
      <c r="F45" s="499" t="s">
        <v>562</v>
      </c>
      <c r="G45" s="500" t="s">
        <v>563</v>
      </c>
      <c r="H45" s="501">
        <v>3</v>
      </c>
      <c r="I45" s="499" t="s">
        <v>967</v>
      </c>
      <c r="J45" s="500" t="s">
        <v>966</v>
      </c>
      <c r="K45" s="501">
        <v>1</v>
      </c>
      <c r="L45" s="512" t="s">
        <v>607</v>
      </c>
      <c r="M45" s="513" t="s">
        <v>565</v>
      </c>
      <c r="N45" s="514">
        <v>2</v>
      </c>
      <c r="O45" s="512" t="s">
        <v>571</v>
      </c>
      <c r="P45" s="513" t="s">
        <v>572</v>
      </c>
      <c r="Q45" s="514">
        <v>2</v>
      </c>
      <c r="R45" s="513" t="s">
        <v>608</v>
      </c>
      <c r="S45" s="513" t="s">
        <v>609</v>
      </c>
      <c r="T45" s="513" t="s">
        <v>592</v>
      </c>
      <c r="U45" s="512" t="s">
        <v>577</v>
      </c>
      <c r="V45" s="513" t="s">
        <v>578</v>
      </c>
      <c r="W45" s="514" t="s">
        <v>592</v>
      </c>
      <c r="X45" s="500" t="s">
        <v>661</v>
      </c>
      <c r="Y45" s="500" t="s">
        <v>661</v>
      </c>
      <c r="Z45" s="501" t="s">
        <v>661</v>
      </c>
      <c r="AA45" s="500" t="s">
        <v>661</v>
      </c>
      <c r="AB45" s="500" t="s">
        <v>661</v>
      </c>
      <c r="AC45" s="501" t="s">
        <v>661</v>
      </c>
      <c r="AD45" s="500" t="s">
        <v>661</v>
      </c>
      <c r="AE45" s="500" t="s">
        <v>661</v>
      </c>
      <c r="AF45" s="501" t="s">
        <v>661</v>
      </c>
      <c r="AG45" s="500" t="s">
        <v>661</v>
      </c>
      <c r="AH45" s="500" t="s">
        <v>661</v>
      </c>
      <c r="AI45" s="501" t="s">
        <v>661</v>
      </c>
      <c r="AJ45" s="499" t="s">
        <v>661</v>
      </c>
      <c r="AK45" s="500" t="s">
        <v>661</v>
      </c>
      <c r="AL45" s="501" t="s">
        <v>661</v>
      </c>
      <c r="AM45" s="500" t="s">
        <v>661</v>
      </c>
      <c r="AN45" s="500" t="s">
        <v>661</v>
      </c>
      <c r="AO45" s="500" t="s">
        <v>661</v>
      </c>
      <c r="AP45" s="499" t="s">
        <v>661</v>
      </c>
      <c r="AQ45" s="500" t="s">
        <v>661</v>
      </c>
      <c r="AR45" s="501" t="s">
        <v>661</v>
      </c>
      <c r="AS45" s="500" t="s">
        <v>661</v>
      </c>
      <c r="AT45" s="500" t="s">
        <v>661</v>
      </c>
      <c r="AU45" s="500" t="s">
        <v>661</v>
      </c>
      <c r="AV45" s="499" t="s">
        <v>661</v>
      </c>
      <c r="AW45" s="500" t="s">
        <v>661</v>
      </c>
      <c r="AX45" s="501" t="s">
        <v>661</v>
      </c>
      <c r="AY45" s="499" t="s">
        <v>661</v>
      </c>
      <c r="AZ45" s="500" t="s">
        <v>661</v>
      </c>
      <c r="BA45" s="501" t="s">
        <v>661</v>
      </c>
      <c r="BB45" s="499" t="s">
        <v>661</v>
      </c>
      <c r="BC45" s="500" t="s">
        <v>661</v>
      </c>
      <c r="BD45" s="501" t="s">
        <v>661</v>
      </c>
      <c r="BE45" s="500" t="s">
        <v>661</v>
      </c>
      <c r="BF45" s="500" t="s">
        <v>661</v>
      </c>
      <c r="BG45" s="500" t="s">
        <v>661</v>
      </c>
      <c r="BH45" s="499" t="s">
        <v>661</v>
      </c>
      <c r="BI45" s="500" t="s">
        <v>661</v>
      </c>
      <c r="BJ45" s="501" t="s">
        <v>661</v>
      </c>
      <c r="BK45" s="500" t="s">
        <v>661</v>
      </c>
      <c r="BL45" s="500" t="s">
        <v>661</v>
      </c>
      <c r="BM45" s="500" t="s">
        <v>661</v>
      </c>
      <c r="BN45" s="499" t="s">
        <v>661</v>
      </c>
      <c r="BO45" s="500" t="s">
        <v>661</v>
      </c>
      <c r="BP45" s="501" t="s">
        <v>661</v>
      </c>
      <c r="BQ45" s="500" t="s">
        <v>661</v>
      </c>
      <c r="BR45" s="500" t="s">
        <v>661</v>
      </c>
      <c r="BS45" s="500" t="s">
        <v>661</v>
      </c>
      <c r="BT45" s="499" t="s">
        <v>661</v>
      </c>
      <c r="BU45" s="500" t="s">
        <v>661</v>
      </c>
      <c r="BV45" s="501" t="s">
        <v>661</v>
      </c>
      <c r="BW45" s="510"/>
      <c r="BX45" s="492" t="s">
        <v>957</v>
      </c>
      <c r="BY45" s="518"/>
      <c r="BZ45" s="499" t="s">
        <v>597</v>
      </c>
      <c r="CA45" s="500" t="s">
        <v>542</v>
      </c>
      <c r="CB45" s="501">
        <v>1</v>
      </c>
      <c r="CC45" s="500"/>
      <c r="CD45" s="499" t="s">
        <v>598</v>
      </c>
      <c r="CE45" s="500" t="s">
        <v>553</v>
      </c>
      <c r="CF45" s="501">
        <v>1</v>
      </c>
      <c r="CG45" s="500" t="s">
        <v>599</v>
      </c>
      <c r="CH45" s="500" t="s">
        <v>569</v>
      </c>
      <c r="CI45" s="500">
        <v>1</v>
      </c>
      <c r="CJ45" s="499" t="s">
        <v>600</v>
      </c>
      <c r="CK45" s="500" t="s">
        <v>553</v>
      </c>
      <c r="CL45" s="500">
        <v>1</v>
      </c>
      <c r="CM45" s="499" t="s">
        <v>601</v>
      </c>
      <c r="CN45" s="500" t="s">
        <v>602</v>
      </c>
      <c r="CO45" s="501">
        <v>1</v>
      </c>
      <c r="CP45" s="500" t="s">
        <v>603</v>
      </c>
      <c r="CQ45" s="500" t="s">
        <v>602</v>
      </c>
      <c r="CR45" s="501">
        <v>1</v>
      </c>
      <c r="CS45" s="512" t="s">
        <v>604</v>
      </c>
      <c r="CT45" s="513" t="s">
        <v>569</v>
      </c>
      <c r="CU45" s="514">
        <v>2</v>
      </c>
      <c r="CV45" s="513"/>
      <c r="CW45" s="512" t="s">
        <v>605</v>
      </c>
      <c r="CX45" s="513" t="s">
        <v>606</v>
      </c>
      <c r="CY45" s="514">
        <v>1</v>
      </c>
      <c r="CZ45" s="518"/>
      <c r="DA45" s="451"/>
      <c r="DB45" s="449"/>
      <c r="DC45" s="520"/>
      <c r="DD45" s="518"/>
      <c r="DE45" s="492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</row>
    <row r="46" spans="1:234" s="31" customFormat="1" ht="12.75" customHeight="1" x14ac:dyDescent="0.15">
      <c r="A46" s="515"/>
      <c r="B46" s="495" t="s">
        <v>618</v>
      </c>
      <c r="C46" s="499" t="s">
        <v>587</v>
      </c>
      <c r="D46" s="500" t="s">
        <v>561</v>
      </c>
      <c r="E46" s="501">
        <v>4</v>
      </c>
      <c r="F46" s="499" t="s">
        <v>562</v>
      </c>
      <c r="G46" s="500" t="s">
        <v>563</v>
      </c>
      <c r="H46" s="501">
        <v>5</v>
      </c>
      <c r="I46" s="499" t="s">
        <v>968</v>
      </c>
      <c r="J46" s="500" t="s">
        <v>966</v>
      </c>
      <c r="K46" s="501">
        <v>1</v>
      </c>
      <c r="L46" s="512" t="s">
        <v>607</v>
      </c>
      <c r="M46" s="513" t="s">
        <v>565</v>
      </c>
      <c r="N46" s="514">
        <v>4</v>
      </c>
      <c r="O46" s="512" t="s">
        <v>586</v>
      </c>
      <c r="P46" s="513" t="s">
        <v>572</v>
      </c>
      <c r="Q46" s="514">
        <v>2</v>
      </c>
      <c r="R46" s="513" t="s">
        <v>608</v>
      </c>
      <c r="S46" s="513" t="s">
        <v>609</v>
      </c>
      <c r="T46" s="513" t="s">
        <v>592</v>
      </c>
      <c r="U46" s="504" t="s">
        <v>577</v>
      </c>
      <c r="V46" s="513" t="s">
        <v>578</v>
      </c>
      <c r="W46" s="514" t="s">
        <v>592</v>
      </c>
      <c r="X46" s="500" t="s">
        <v>661</v>
      </c>
      <c r="Y46" s="500" t="s">
        <v>661</v>
      </c>
      <c r="Z46" s="501" t="s">
        <v>661</v>
      </c>
      <c r="AA46" s="500" t="s">
        <v>661</v>
      </c>
      <c r="AB46" s="500" t="s">
        <v>661</v>
      </c>
      <c r="AC46" s="501" t="s">
        <v>661</v>
      </c>
      <c r="AD46" s="500" t="s">
        <v>661</v>
      </c>
      <c r="AE46" s="500" t="s">
        <v>661</v>
      </c>
      <c r="AF46" s="501" t="s">
        <v>661</v>
      </c>
      <c r="AG46" s="500" t="s">
        <v>661</v>
      </c>
      <c r="AH46" s="500" t="s">
        <v>661</v>
      </c>
      <c r="AI46" s="501" t="s">
        <v>661</v>
      </c>
      <c r="AJ46" s="499" t="s">
        <v>661</v>
      </c>
      <c r="AK46" s="500" t="s">
        <v>661</v>
      </c>
      <c r="AL46" s="501" t="s">
        <v>661</v>
      </c>
      <c r="AM46" s="500" t="s">
        <v>661</v>
      </c>
      <c r="AN46" s="500" t="s">
        <v>661</v>
      </c>
      <c r="AO46" s="500" t="s">
        <v>661</v>
      </c>
      <c r="AP46" s="499" t="s">
        <v>661</v>
      </c>
      <c r="AQ46" s="500" t="s">
        <v>661</v>
      </c>
      <c r="AR46" s="501" t="s">
        <v>661</v>
      </c>
      <c r="AS46" s="500" t="s">
        <v>661</v>
      </c>
      <c r="AT46" s="500" t="s">
        <v>661</v>
      </c>
      <c r="AU46" s="500" t="s">
        <v>661</v>
      </c>
      <c r="AV46" s="499" t="s">
        <v>661</v>
      </c>
      <c r="AW46" s="500" t="s">
        <v>661</v>
      </c>
      <c r="AX46" s="501" t="s">
        <v>661</v>
      </c>
      <c r="AY46" s="499" t="s">
        <v>661</v>
      </c>
      <c r="AZ46" s="500" t="s">
        <v>661</v>
      </c>
      <c r="BA46" s="501" t="s">
        <v>661</v>
      </c>
      <c r="BB46" s="500" t="s">
        <v>661</v>
      </c>
      <c r="BC46" s="500" t="s">
        <v>661</v>
      </c>
      <c r="BD46" s="500" t="s">
        <v>661</v>
      </c>
      <c r="BE46" s="499" t="s">
        <v>661</v>
      </c>
      <c r="BF46" s="500" t="s">
        <v>661</v>
      </c>
      <c r="BG46" s="501" t="s">
        <v>661</v>
      </c>
      <c r="BH46" s="500" t="s">
        <v>661</v>
      </c>
      <c r="BI46" s="500" t="s">
        <v>661</v>
      </c>
      <c r="BJ46" s="500" t="s">
        <v>661</v>
      </c>
      <c r="BK46" s="499" t="s">
        <v>661</v>
      </c>
      <c r="BL46" s="500" t="s">
        <v>661</v>
      </c>
      <c r="BM46" s="501" t="s">
        <v>661</v>
      </c>
      <c r="BN46" s="500" t="s">
        <v>661</v>
      </c>
      <c r="BO46" s="500" t="s">
        <v>661</v>
      </c>
      <c r="BP46" s="500" t="s">
        <v>661</v>
      </c>
      <c r="BQ46" s="499" t="s">
        <v>661</v>
      </c>
      <c r="BR46" s="500" t="s">
        <v>661</v>
      </c>
      <c r="BS46" s="501" t="s">
        <v>661</v>
      </c>
      <c r="BT46" s="499" t="s">
        <v>661</v>
      </c>
      <c r="BU46" s="500" t="s">
        <v>661</v>
      </c>
      <c r="BV46" s="501" t="s">
        <v>661</v>
      </c>
      <c r="BW46" s="510"/>
      <c r="BX46" s="492" t="s">
        <v>958</v>
      </c>
      <c r="BY46" s="518"/>
      <c r="BZ46" s="499" t="s">
        <v>611</v>
      </c>
      <c r="CA46" s="500" t="s">
        <v>542</v>
      </c>
      <c r="CB46" s="501">
        <v>1</v>
      </c>
      <c r="CC46" s="500"/>
      <c r="CD46" s="499" t="s">
        <v>598</v>
      </c>
      <c r="CE46" s="500" t="s">
        <v>553</v>
      </c>
      <c r="CF46" s="501">
        <v>1</v>
      </c>
      <c r="CG46" s="500" t="s">
        <v>599</v>
      </c>
      <c r="CH46" s="500" t="s">
        <v>569</v>
      </c>
      <c r="CI46" s="500">
        <v>1</v>
      </c>
      <c r="CJ46" s="499" t="s">
        <v>600</v>
      </c>
      <c r="CK46" s="500" t="s">
        <v>553</v>
      </c>
      <c r="CL46" s="500">
        <v>1</v>
      </c>
      <c r="CM46" s="512" t="s">
        <v>612</v>
      </c>
      <c r="CN46" s="513" t="s">
        <v>602</v>
      </c>
      <c r="CO46" s="514">
        <v>1</v>
      </c>
      <c r="CP46" s="513" t="s">
        <v>613</v>
      </c>
      <c r="CQ46" s="513" t="s">
        <v>602</v>
      </c>
      <c r="CR46" s="514">
        <v>1</v>
      </c>
      <c r="CS46" s="512" t="s">
        <v>614</v>
      </c>
      <c r="CT46" s="513" t="s">
        <v>569</v>
      </c>
      <c r="CU46" s="514">
        <v>2</v>
      </c>
      <c r="CV46" s="513"/>
      <c r="CW46" s="512" t="s">
        <v>615</v>
      </c>
      <c r="CX46" s="513" t="s">
        <v>606</v>
      </c>
      <c r="CY46" s="514">
        <v>1</v>
      </c>
      <c r="CZ46" s="518"/>
      <c r="DA46" s="451"/>
      <c r="DB46" s="449"/>
      <c r="DC46" s="520"/>
      <c r="DD46" s="518"/>
      <c r="DE46" s="492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30"/>
      <c r="GE46" s="30"/>
      <c r="GF46" s="30"/>
      <c r="GG46" s="30"/>
      <c r="GH46" s="30"/>
      <c r="GI46" s="30"/>
      <c r="GJ46" s="30"/>
      <c r="GK46" s="30"/>
      <c r="GL46" s="30"/>
      <c r="GM46" s="30"/>
      <c r="GN46" s="30"/>
      <c r="GO46" s="30"/>
      <c r="GP46" s="30"/>
      <c r="GQ46" s="30"/>
      <c r="GR46" s="30"/>
      <c r="GS46" s="30"/>
      <c r="GT46" s="30"/>
      <c r="GU46" s="30"/>
      <c r="GV46" s="30"/>
      <c r="GW46" s="30"/>
      <c r="GX46" s="30"/>
      <c r="GY46" s="30"/>
      <c r="GZ46" s="30"/>
      <c r="HA46" s="30"/>
      <c r="HB46" s="30"/>
      <c r="HC46" s="30"/>
      <c r="HD46" s="30"/>
      <c r="HE46" s="30"/>
      <c r="HF46" s="30"/>
      <c r="HG46" s="30"/>
      <c r="HH46" s="30"/>
      <c r="HI46" s="30"/>
      <c r="HJ46" s="30"/>
      <c r="HK46" s="30"/>
      <c r="HL46" s="30"/>
      <c r="HM46" s="30"/>
      <c r="HN46" s="30"/>
      <c r="HO46" s="30"/>
      <c r="HP46" s="30"/>
      <c r="HQ46" s="30"/>
      <c r="HR46" s="30"/>
      <c r="HS46" s="30"/>
      <c r="HT46" s="30"/>
      <c r="HU46" s="30"/>
      <c r="HV46" s="30"/>
      <c r="HW46" s="30"/>
      <c r="HX46" s="30"/>
      <c r="HY46" s="30"/>
    </row>
    <row r="47" spans="1:234" s="31" customFormat="1" ht="12.75" customHeight="1" x14ac:dyDescent="0.15">
      <c r="A47" s="515"/>
      <c r="B47" s="495" t="s">
        <v>630</v>
      </c>
      <c r="C47" s="504" t="s">
        <v>625</v>
      </c>
      <c r="D47" s="500" t="s">
        <v>569</v>
      </c>
      <c r="E47" s="501">
        <v>1</v>
      </c>
      <c r="F47" s="504" t="s">
        <v>626</v>
      </c>
      <c r="G47" s="500" t="s">
        <v>542</v>
      </c>
      <c r="H47" s="501">
        <v>1</v>
      </c>
      <c r="I47" s="504" t="s">
        <v>627</v>
      </c>
      <c r="J47" s="500" t="s">
        <v>565</v>
      </c>
      <c r="K47" s="501">
        <v>1</v>
      </c>
      <c r="L47" s="504" t="s">
        <v>628</v>
      </c>
      <c r="M47" s="500" t="s">
        <v>572</v>
      </c>
      <c r="N47" s="501">
        <v>2</v>
      </c>
      <c r="O47" s="505" t="s">
        <v>629</v>
      </c>
      <c r="P47" s="500" t="s">
        <v>561</v>
      </c>
      <c r="Q47" s="500">
        <v>1</v>
      </c>
      <c r="R47" s="504" t="s">
        <v>1183</v>
      </c>
      <c r="S47" s="500" t="s">
        <v>1182</v>
      </c>
      <c r="T47" s="500">
        <v>4</v>
      </c>
      <c r="U47" s="504" t="s">
        <v>577</v>
      </c>
      <c r="V47" s="500" t="s">
        <v>578</v>
      </c>
      <c r="W47" s="501" t="s">
        <v>592</v>
      </c>
      <c r="X47" s="500" t="s">
        <v>661</v>
      </c>
      <c r="Y47" s="500" t="s">
        <v>661</v>
      </c>
      <c r="Z47" s="501" t="s">
        <v>661</v>
      </c>
      <c r="AA47" s="500" t="s">
        <v>661</v>
      </c>
      <c r="AB47" s="500" t="s">
        <v>661</v>
      </c>
      <c r="AC47" s="500" t="s">
        <v>661</v>
      </c>
      <c r="AD47" s="499" t="s">
        <v>661</v>
      </c>
      <c r="AE47" s="500" t="s">
        <v>661</v>
      </c>
      <c r="AF47" s="501" t="s">
        <v>661</v>
      </c>
      <c r="AG47" s="500" t="s">
        <v>661</v>
      </c>
      <c r="AH47" s="500" t="s">
        <v>661</v>
      </c>
      <c r="AI47" s="500" t="s">
        <v>661</v>
      </c>
      <c r="AJ47" s="499" t="s">
        <v>661</v>
      </c>
      <c r="AK47" s="500" t="s">
        <v>661</v>
      </c>
      <c r="AL47" s="501" t="s">
        <v>661</v>
      </c>
      <c r="AM47" s="500" t="s">
        <v>661</v>
      </c>
      <c r="AN47" s="500" t="s">
        <v>661</v>
      </c>
      <c r="AO47" s="500" t="s">
        <v>661</v>
      </c>
      <c r="AP47" s="499" t="s">
        <v>661</v>
      </c>
      <c r="AQ47" s="500" t="s">
        <v>661</v>
      </c>
      <c r="AR47" s="501" t="s">
        <v>661</v>
      </c>
      <c r="AS47" s="500" t="s">
        <v>661</v>
      </c>
      <c r="AT47" s="500" t="s">
        <v>661</v>
      </c>
      <c r="AU47" s="500" t="s">
        <v>661</v>
      </c>
      <c r="AV47" s="499" t="s">
        <v>661</v>
      </c>
      <c r="AW47" s="500" t="s">
        <v>661</v>
      </c>
      <c r="AX47" s="501" t="s">
        <v>661</v>
      </c>
      <c r="AY47" s="499" t="s">
        <v>661</v>
      </c>
      <c r="AZ47" s="500" t="s">
        <v>661</v>
      </c>
      <c r="BA47" s="501" t="s">
        <v>661</v>
      </c>
      <c r="BB47" s="499" t="s">
        <v>661</v>
      </c>
      <c r="BC47" s="500" t="s">
        <v>661</v>
      </c>
      <c r="BD47" s="501" t="s">
        <v>661</v>
      </c>
      <c r="BE47" s="500" t="s">
        <v>661</v>
      </c>
      <c r="BF47" s="500" t="s">
        <v>661</v>
      </c>
      <c r="BG47" s="500" t="s">
        <v>661</v>
      </c>
      <c r="BH47" s="499" t="s">
        <v>661</v>
      </c>
      <c r="BI47" s="500" t="s">
        <v>661</v>
      </c>
      <c r="BJ47" s="501" t="s">
        <v>661</v>
      </c>
      <c r="BK47" s="500" t="s">
        <v>661</v>
      </c>
      <c r="BL47" s="500" t="s">
        <v>661</v>
      </c>
      <c r="BM47" s="500" t="s">
        <v>661</v>
      </c>
      <c r="BN47" s="499" t="s">
        <v>661</v>
      </c>
      <c r="BO47" s="500" t="s">
        <v>661</v>
      </c>
      <c r="BP47" s="501" t="s">
        <v>661</v>
      </c>
      <c r="BQ47" s="500" t="s">
        <v>661</v>
      </c>
      <c r="BR47" s="500" t="s">
        <v>661</v>
      </c>
      <c r="BS47" s="500" t="s">
        <v>661</v>
      </c>
      <c r="BT47" s="499" t="s">
        <v>661</v>
      </c>
      <c r="BU47" s="500" t="s">
        <v>661</v>
      </c>
      <c r="BV47" s="501" t="s">
        <v>661</v>
      </c>
      <c r="BW47" s="510"/>
      <c r="BX47" s="510"/>
      <c r="BY47" s="518"/>
      <c r="BZ47" s="451"/>
      <c r="CA47" s="449"/>
      <c r="CB47" s="520"/>
      <c r="CC47" s="518"/>
      <c r="CD47" s="451"/>
      <c r="CE47" s="449"/>
      <c r="CF47" s="520"/>
      <c r="CG47" s="451"/>
      <c r="CH47" s="449"/>
      <c r="CI47" s="520"/>
      <c r="CJ47" s="451"/>
      <c r="CK47" s="449"/>
      <c r="CL47" s="520"/>
      <c r="CM47" s="451"/>
      <c r="CN47" s="449"/>
      <c r="CO47" s="520"/>
      <c r="CP47" s="451"/>
      <c r="CQ47" s="449"/>
      <c r="CR47" s="520"/>
      <c r="CS47" s="451"/>
      <c r="CT47" s="449"/>
      <c r="CU47" s="520"/>
      <c r="CV47" s="518"/>
      <c r="CW47" s="451"/>
      <c r="CX47" s="449"/>
      <c r="CY47" s="520"/>
      <c r="CZ47" s="518"/>
      <c r="DA47" s="451"/>
      <c r="DB47" s="449"/>
      <c r="DC47" s="520"/>
      <c r="DD47" s="518"/>
      <c r="DE47" s="492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  <c r="FR47" s="30"/>
      <c r="FS47" s="30"/>
      <c r="FT47" s="30"/>
      <c r="FU47" s="30"/>
      <c r="FV47" s="30"/>
      <c r="FW47" s="30"/>
      <c r="FX47" s="30"/>
      <c r="FY47" s="30"/>
      <c r="FZ47" s="30"/>
      <c r="GA47" s="30"/>
      <c r="GB47" s="30"/>
      <c r="GC47" s="30"/>
      <c r="GD47" s="30"/>
      <c r="GE47" s="30"/>
      <c r="GF47" s="30"/>
      <c r="GG47" s="30"/>
      <c r="GH47" s="30"/>
      <c r="GI47" s="30"/>
      <c r="GJ47" s="30"/>
      <c r="GK47" s="30"/>
      <c r="GL47" s="30"/>
      <c r="GM47" s="30"/>
      <c r="GN47" s="30"/>
      <c r="GO47" s="30"/>
      <c r="GP47" s="30"/>
      <c r="GQ47" s="30"/>
      <c r="GR47" s="30"/>
      <c r="GS47" s="30"/>
      <c r="GT47" s="30"/>
      <c r="GU47" s="30"/>
      <c r="GV47" s="30"/>
      <c r="GW47" s="30"/>
      <c r="GX47" s="30"/>
      <c r="GY47" s="30"/>
      <c r="GZ47" s="30"/>
      <c r="HA47" s="30"/>
      <c r="HB47" s="30"/>
      <c r="HC47" s="30"/>
      <c r="HD47" s="30"/>
      <c r="HE47" s="30"/>
      <c r="HF47" s="30"/>
      <c r="HG47" s="30"/>
      <c r="HH47" s="30"/>
      <c r="HI47" s="30"/>
      <c r="HJ47" s="30"/>
      <c r="HK47" s="30"/>
      <c r="HL47" s="30"/>
      <c r="HM47" s="30"/>
      <c r="HN47" s="30"/>
      <c r="HO47" s="30"/>
      <c r="HP47" s="30"/>
      <c r="HQ47" s="30"/>
      <c r="HR47" s="30"/>
      <c r="HS47" s="30"/>
      <c r="HT47" s="30"/>
      <c r="HU47" s="30"/>
      <c r="HV47" s="30"/>
      <c r="HW47" s="30"/>
    </row>
    <row r="48" spans="1:234" s="28" customFormat="1" ht="12.75" customHeight="1" x14ac:dyDescent="0.15">
      <c r="A48" s="515"/>
      <c r="B48" s="495" t="s">
        <v>632</v>
      </c>
      <c r="C48" s="499" t="s">
        <v>625</v>
      </c>
      <c r="D48" s="500" t="s">
        <v>569</v>
      </c>
      <c r="E48" s="501">
        <v>1</v>
      </c>
      <c r="F48" s="504" t="s">
        <v>626</v>
      </c>
      <c r="G48" s="500" t="s">
        <v>542</v>
      </c>
      <c r="H48" s="501">
        <v>1</v>
      </c>
      <c r="I48" s="499" t="s">
        <v>627</v>
      </c>
      <c r="J48" s="500" t="s">
        <v>565</v>
      </c>
      <c r="K48" s="501">
        <v>1</v>
      </c>
      <c r="L48" s="504" t="s">
        <v>628</v>
      </c>
      <c r="M48" s="500" t="s">
        <v>572</v>
      </c>
      <c r="N48" s="501">
        <v>2</v>
      </c>
      <c r="O48" s="505" t="s">
        <v>631</v>
      </c>
      <c r="P48" s="500" t="s">
        <v>563</v>
      </c>
      <c r="Q48" s="500">
        <v>1</v>
      </c>
      <c r="R48" s="504" t="s">
        <v>629</v>
      </c>
      <c r="S48" s="500" t="s">
        <v>561</v>
      </c>
      <c r="T48" s="500">
        <v>2</v>
      </c>
      <c r="U48" s="504" t="s">
        <v>577</v>
      </c>
      <c r="V48" s="500" t="s">
        <v>578</v>
      </c>
      <c r="W48" s="501" t="s">
        <v>592</v>
      </c>
      <c r="X48" s="500" t="s">
        <v>661</v>
      </c>
      <c r="Y48" s="500" t="s">
        <v>661</v>
      </c>
      <c r="Z48" s="501" t="s">
        <v>661</v>
      </c>
      <c r="AA48" s="500" t="s">
        <v>661</v>
      </c>
      <c r="AB48" s="500" t="s">
        <v>661</v>
      </c>
      <c r="AC48" s="500" t="s">
        <v>661</v>
      </c>
      <c r="AD48" s="499" t="s">
        <v>661</v>
      </c>
      <c r="AE48" s="500" t="s">
        <v>661</v>
      </c>
      <c r="AF48" s="501" t="s">
        <v>661</v>
      </c>
      <c r="AG48" s="500" t="s">
        <v>661</v>
      </c>
      <c r="AH48" s="500" t="s">
        <v>661</v>
      </c>
      <c r="AI48" s="500" t="s">
        <v>661</v>
      </c>
      <c r="AJ48" s="499" t="s">
        <v>661</v>
      </c>
      <c r="AK48" s="500" t="s">
        <v>661</v>
      </c>
      <c r="AL48" s="501" t="s">
        <v>661</v>
      </c>
      <c r="AM48" s="500" t="s">
        <v>661</v>
      </c>
      <c r="AN48" s="500" t="s">
        <v>661</v>
      </c>
      <c r="AO48" s="500" t="s">
        <v>661</v>
      </c>
      <c r="AP48" s="499" t="s">
        <v>661</v>
      </c>
      <c r="AQ48" s="500" t="s">
        <v>661</v>
      </c>
      <c r="AR48" s="501" t="s">
        <v>661</v>
      </c>
      <c r="AS48" s="500" t="s">
        <v>661</v>
      </c>
      <c r="AT48" s="500" t="s">
        <v>661</v>
      </c>
      <c r="AU48" s="500" t="s">
        <v>661</v>
      </c>
      <c r="AV48" s="499" t="s">
        <v>661</v>
      </c>
      <c r="AW48" s="500" t="s">
        <v>661</v>
      </c>
      <c r="AX48" s="501" t="s">
        <v>661</v>
      </c>
      <c r="AY48" s="499" t="s">
        <v>661</v>
      </c>
      <c r="AZ48" s="500" t="s">
        <v>661</v>
      </c>
      <c r="BA48" s="501" t="s">
        <v>661</v>
      </c>
      <c r="BB48" s="499" t="s">
        <v>661</v>
      </c>
      <c r="BC48" s="500" t="s">
        <v>661</v>
      </c>
      <c r="BD48" s="501" t="s">
        <v>661</v>
      </c>
      <c r="BE48" s="500" t="s">
        <v>661</v>
      </c>
      <c r="BF48" s="500" t="s">
        <v>661</v>
      </c>
      <c r="BG48" s="500" t="s">
        <v>661</v>
      </c>
      <c r="BH48" s="499" t="s">
        <v>661</v>
      </c>
      <c r="BI48" s="500" t="s">
        <v>661</v>
      </c>
      <c r="BJ48" s="501" t="s">
        <v>661</v>
      </c>
      <c r="BK48" s="500" t="s">
        <v>661</v>
      </c>
      <c r="BL48" s="500" t="s">
        <v>661</v>
      </c>
      <c r="BM48" s="500" t="s">
        <v>661</v>
      </c>
      <c r="BN48" s="499" t="s">
        <v>661</v>
      </c>
      <c r="BO48" s="500" t="s">
        <v>661</v>
      </c>
      <c r="BP48" s="501" t="s">
        <v>661</v>
      </c>
      <c r="BQ48" s="500" t="s">
        <v>661</v>
      </c>
      <c r="BR48" s="500" t="s">
        <v>661</v>
      </c>
      <c r="BS48" s="500" t="s">
        <v>661</v>
      </c>
      <c r="BT48" s="499" t="s">
        <v>661</v>
      </c>
      <c r="BU48" s="500" t="s">
        <v>661</v>
      </c>
      <c r="BV48" s="501" t="s">
        <v>661</v>
      </c>
      <c r="BW48" s="510"/>
      <c r="BX48" s="510"/>
      <c r="BY48" s="518"/>
      <c r="BZ48" s="451"/>
      <c r="CA48" s="449"/>
      <c r="CB48" s="520"/>
      <c r="CC48" s="518"/>
      <c r="CD48" s="451"/>
      <c r="CE48" s="449"/>
      <c r="CF48" s="520"/>
      <c r="CG48" s="451"/>
      <c r="CH48" s="449"/>
      <c r="CI48" s="520"/>
      <c r="CJ48" s="451"/>
      <c r="CK48" s="449"/>
      <c r="CL48" s="520"/>
      <c r="CM48" s="451"/>
      <c r="CN48" s="449"/>
      <c r="CO48" s="520"/>
      <c r="CP48" s="451"/>
      <c r="CQ48" s="449"/>
      <c r="CR48" s="520"/>
      <c r="CS48" s="451"/>
      <c r="CT48" s="449"/>
      <c r="CU48" s="520"/>
      <c r="CV48" s="518"/>
      <c r="CW48" s="451"/>
      <c r="CX48" s="449"/>
      <c r="CY48" s="520"/>
      <c r="CZ48" s="518"/>
      <c r="DA48" s="451"/>
      <c r="DB48" s="449"/>
      <c r="DC48" s="520"/>
      <c r="DD48" s="518"/>
      <c r="DE48" s="492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  <c r="GR48" s="30"/>
      <c r="GS48" s="30"/>
      <c r="GT48" s="30"/>
      <c r="GU48" s="30"/>
      <c r="GV48" s="30"/>
      <c r="GW48" s="30"/>
      <c r="GX48" s="30"/>
      <c r="GY48" s="30"/>
      <c r="GZ48" s="30"/>
      <c r="HA48" s="30"/>
      <c r="HB48" s="30"/>
      <c r="HC48" s="30"/>
      <c r="HD48" s="30"/>
      <c r="HE48" s="30"/>
      <c r="HF48" s="30"/>
      <c r="HG48" s="30"/>
      <c r="HH48" s="30"/>
      <c r="HI48" s="30"/>
      <c r="HJ48" s="30"/>
      <c r="HK48" s="30"/>
      <c r="HL48" s="30"/>
      <c r="HM48" s="30"/>
      <c r="HN48" s="30"/>
      <c r="HO48" s="30"/>
      <c r="HP48" s="30"/>
      <c r="HQ48" s="30"/>
      <c r="HR48" s="30"/>
      <c r="HS48" s="30"/>
      <c r="HT48" s="30"/>
      <c r="HU48" s="30"/>
      <c r="HV48" s="30"/>
      <c r="HW48" s="30"/>
    </row>
    <row r="49" spans="1:231" s="28" customFormat="1" ht="12.75" customHeight="1" x14ac:dyDescent="0.15">
      <c r="A49" s="515"/>
      <c r="B49" s="495" t="s">
        <v>634</v>
      </c>
      <c r="C49" s="499" t="s">
        <v>625</v>
      </c>
      <c r="D49" s="500" t="s">
        <v>569</v>
      </c>
      <c r="E49" s="501">
        <v>1</v>
      </c>
      <c r="F49" s="499" t="s">
        <v>626</v>
      </c>
      <c r="G49" s="500" t="s">
        <v>542</v>
      </c>
      <c r="H49" s="501">
        <v>1</v>
      </c>
      <c r="I49" s="499" t="s">
        <v>627</v>
      </c>
      <c r="J49" s="500" t="s">
        <v>565</v>
      </c>
      <c r="K49" s="501">
        <v>1</v>
      </c>
      <c r="L49" s="499" t="s">
        <v>628</v>
      </c>
      <c r="M49" s="500" t="s">
        <v>572</v>
      </c>
      <c r="N49" s="501">
        <v>2</v>
      </c>
      <c r="O49" s="500" t="s">
        <v>631</v>
      </c>
      <c r="P49" s="500" t="s">
        <v>563</v>
      </c>
      <c r="Q49" s="500">
        <v>1</v>
      </c>
      <c r="R49" s="504" t="s">
        <v>633</v>
      </c>
      <c r="S49" s="500" t="s">
        <v>561</v>
      </c>
      <c r="T49" s="500">
        <v>2</v>
      </c>
      <c r="U49" s="504" t="s">
        <v>577</v>
      </c>
      <c r="V49" s="500" t="s">
        <v>578</v>
      </c>
      <c r="W49" s="501" t="s">
        <v>592</v>
      </c>
      <c r="X49" s="500" t="s">
        <v>661</v>
      </c>
      <c r="Y49" s="500" t="s">
        <v>661</v>
      </c>
      <c r="Z49" s="501" t="s">
        <v>661</v>
      </c>
      <c r="AA49" s="500" t="s">
        <v>661</v>
      </c>
      <c r="AB49" s="500" t="s">
        <v>661</v>
      </c>
      <c r="AC49" s="500" t="s">
        <v>661</v>
      </c>
      <c r="AD49" s="499" t="s">
        <v>661</v>
      </c>
      <c r="AE49" s="500" t="s">
        <v>661</v>
      </c>
      <c r="AF49" s="501" t="s">
        <v>661</v>
      </c>
      <c r="AG49" s="500" t="s">
        <v>661</v>
      </c>
      <c r="AH49" s="500" t="s">
        <v>661</v>
      </c>
      <c r="AI49" s="500" t="s">
        <v>661</v>
      </c>
      <c r="AJ49" s="499" t="s">
        <v>661</v>
      </c>
      <c r="AK49" s="500" t="s">
        <v>661</v>
      </c>
      <c r="AL49" s="501" t="s">
        <v>661</v>
      </c>
      <c r="AM49" s="500" t="s">
        <v>661</v>
      </c>
      <c r="AN49" s="500" t="s">
        <v>661</v>
      </c>
      <c r="AO49" s="500" t="s">
        <v>661</v>
      </c>
      <c r="AP49" s="499" t="s">
        <v>661</v>
      </c>
      <c r="AQ49" s="500" t="s">
        <v>661</v>
      </c>
      <c r="AR49" s="501" t="s">
        <v>661</v>
      </c>
      <c r="AS49" s="500" t="s">
        <v>661</v>
      </c>
      <c r="AT49" s="500" t="s">
        <v>661</v>
      </c>
      <c r="AU49" s="500" t="s">
        <v>661</v>
      </c>
      <c r="AV49" s="499" t="s">
        <v>661</v>
      </c>
      <c r="AW49" s="500" t="s">
        <v>661</v>
      </c>
      <c r="AX49" s="501" t="s">
        <v>661</v>
      </c>
      <c r="AY49" s="499" t="s">
        <v>661</v>
      </c>
      <c r="AZ49" s="500" t="s">
        <v>661</v>
      </c>
      <c r="BA49" s="501" t="s">
        <v>661</v>
      </c>
      <c r="BB49" s="499" t="s">
        <v>661</v>
      </c>
      <c r="BC49" s="500" t="s">
        <v>661</v>
      </c>
      <c r="BD49" s="501" t="s">
        <v>661</v>
      </c>
      <c r="BE49" s="500" t="s">
        <v>661</v>
      </c>
      <c r="BF49" s="500" t="s">
        <v>661</v>
      </c>
      <c r="BG49" s="500" t="s">
        <v>661</v>
      </c>
      <c r="BH49" s="499" t="s">
        <v>661</v>
      </c>
      <c r="BI49" s="500" t="s">
        <v>661</v>
      </c>
      <c r="BJ49" s="501" t="s">
        <v>661</v>
      </c>
      <c r="BK49" s="500" t="s">
        <v>661</v>
      </c>
      <c r="BL49" s="500" t="s">
        <v>661</v>
      </c>
      <c r="BM49" s="500" t="s">
        <v>661</v>
      </c>
      <c r="BN49" s="499" t="s">
        <v>661</v>
      </c>
      <c r="BO49" s="500" t="s">
        <v>661</v>
      </c>
      <c r="BP49" s="501" t="s">
        <v>661</v>
      </c>
      <c r="BQ49" s="500" t="s">
        <v>661</v>
      </c>
      <c r="BR49" s="500" t="s">
        <v>661</v>
      </c>
      <c r="BS49" s="500" t="s">
        <v>661</v>
      </c>
      <c r="BT49" s="499" t="s">
        <v>661</v>
      </c>
      <c r="BU49" s="500" t="s">
        <v>661</v>
      </c>
      <c r="BV49" s="501" t="s">
        <v>661</v>
      </c>
      <c r="BW49" s="510"/>
      <c r="BX49" s="510"/>
      <c r="BY49" s="518"/>
      <c r="BZ49" s="451"/>
      <c r="CA49" s="449"/>
      <c r="CB49" s="520"/>
      <c r="CC49" s="518"/>
      <c r="CD49" s="451"/>
      <c r="CE49" s="449"/>
      <c r="CF49" s="520"/>
      <c r="CG49" s="451"/>
      <c r="CH49" s="449"/>
      <c r="CI49" s="520"/>
      <c r="CJ49" s="451"/>
      <c r="CK49" s="449"/>
      <c r="CL49" s="520"/>
      <c r="CM49" s="451"/>
      <c r="CN49" s="449"/>
      <c r="CO49" s="520"/>
      <c r="CP49" s="451"/>
      <c r="CQ49" s="449"/>
      <c r="CR49" s="520"/>
      <c r="CS49" s="451"/>
      <c r="CT49" s="449"/>
      <c r="CU49" s="520"/>
      <c r="CV49" s="518"/>
      <c r="CW49" s="451"/>
      <c r="CX49" s="449"/>
      <c r="CY49" s="520"/>
      <c r="CZ49" s="518"/>
      <c r="DA49" s="451"/>
      <c r="DB49" s="449"/>
      <c r="DC49" s="520"/>
      <c r="DD49" s="518"/>
      <c r="DE49" s="492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  <c r="FJ49" s="30"/>
      <c r="FK49" s="30"/>
      <c r="FL49" s="30"/>
      <c r="FM49" s="30"/>
      <c r="FN49" s="30"/>
      <c r="FO49" s="30"/>
      <c r="FP49" s="30"/>
      <c r="FQ49" s="30"/>
      <c r="FR49" s="30"/>
      <c r="FS49" s="30"/>
      <c r="FT49" s="30"/>
      <c r="FU49" s="30"/>
      <c r="FV49" s="30"/>
      <c r="FW49" s="30"/>
      <c r="FX49" s="30"/>
      <c r="FY49" s="30"/>
      <c r="FZ49" s="30"/>
      <c r="GA49" s="30"/>
      <c r="GB49" s="30"/>
      <c r="GC49" s="30"/>
      <c r="GD49" s="30"/>
      <c r="GE49" s="30"/>
      <c r="GF49" s="30"/>
      <c r="GG49" s="30"/>
      <c r="GH49" s="30"/>
      <c r="GI49" s="30"/>
      <c r="GJ49" s="30"/>
      <c r="GK49" s="30"/>
      <c r="GL49" s="30"/>
      <c r="GM49" s="30"/>
      <c r="GN49" s="30"/>
      <c r="GO49" s="30"/>
      <c r="GP49" s="30"/>
      <c r="GQ49" s="30"/>
      <c r="GR49" s="30"/>
      <c r="GS49" s="30"/>
      <c r="GT49" s="30"/>
      <c r="GU49" s="30"/>
      <c r="GV49" s="30"/>
      <c r="GW49" s="30"/>
      <c r="GX49" s="30"/>
      <c r="GY49" s="30"/>
      <c r="GZ49" s="30"/>
      <c r="HA49" s="30"/>
      <c r="HB49" s="30"/>
      <c r="HC49" s="30"/>
      <c r="HD49" s="30"/>
      <c r="HE49" s="30"/>
      <c r="HF49" s="30"/>
      <c r="HG49" s="30"/>
      <c r="HH49" s="30"/>
      <c r="HI49" s="30"/>
      <c r="HJ49" s="30"/>
      <c r="HK49" s="30"/>
      <c r="HL49" s="30"/>
      <c r="HM49" s="30"/>
      <c r="HN49" s="30"/>
      <c r="HO49" s="30"/>
      <c r="HP49" s="30"/>
      <c r="HQ49" s="30"/>
      <c r="HR49" s="30"/>
      <c r="HS49" s="30"/>
      <c r="HT49" s="30"/>
      <c r="HU49" s="30"/>
      <c r="HV49" s="30"/>
      <c r="HW49" s="30"/>
    </row>
    <row r="50" spans="1:231" s="28" customFormat="1" ht="12.75" customHeight="1" x14ac:dyDescent="0.15">
      <c r="A50" s="515"/>
      <c r="B50" s="495" t="s">
        <v>636</v>
      </c>
      <c r="C50" s="499" t="s">
        <v>625</v>
      </c>
      <c r="D50" s="500" t="s">
        <v>569</v>
      </c>
      <c r="E50" s="501">
        <v>1</v>
      </c>
      <c r="F50" s="499" t="s">
        <v>626</v>
      </c>
      <c r="G50" s="500" t="s">
        <v>542</v>
      </c>
      <c r="H50" s="501">
        <v>1</v>
      </c>
      <c r="I50" s="499" t="s">
        <v>627</v>
      </c>
      <c r="J50" s="500" t="s">
        <v>565</v>
      </c>
      <c r="K50" s="501">
        <v>1</v>
      </c>
      <c r="L50" s="499" t="s">
        <v>628</v>
      </c>
      <c r="M50" s="500" t="s">
        <v>572</v>
      </c>
      <c r="N50" s="501">
        <v>2</v>
      </c>
      <c r="O50" s="500" t="s">
        <v>631</v>
      </c>
      <c r="P50" s="500" t="s">
        <v>563</v>
      </c>
      <c r="Q50" s="500">
        <v>1</v>
      </c>
      <c r="R50" s="499" t="s">
        <v>635</v>
      </c>
      <c r="S50" s="500" t="s">
        <v>561</v>
      </c>
      <c r="T50" s="500">
        <v>2</v>
      </c>
      <c r="U50" s="504" t="s">
        <v>577</v>
      </c>
      <c r="V50" s="500" t="s">
        <v>578</v>
      </c>
      <c r="W50" s="501" t="s">
        <v>592</v>
      </c>
      <c r="X50" s="500" t="s">
        <v>661</v>
      </c>
      <c r="Y50" s="500" t="s">
        <v>661</v>
      </c>
      <c r="Z50" s="501" t="s">
        <v>661</v>
      </c>
      <c r="AA50" s="500" t="s">
        <v>661</v>
      </c>
      <c r="AB50" s="500" t="s">
        <v>661</v>
      </c>
      <c r="AC50" s="500" t="s">
        <v>661</v>
      </c>
      <c r="AD50" s="499" t="s">
        <v>661</v>
      </c>
      <c r="AE50" s="500" t="s">
        <v>661</v>
      </c>
      <c r="AF50" s="501" t="s">
        <v>661</v>
      </c>
      <c r="AG50" s="500" t="s">
        <v>661</v>
      </c>
      <c r="AH50" s="500" t="s">
        <v>661</v>
      </c>
      <c r="AI50" s="500" t="s">
        <v>661</v>
      </c>
      <c r="AJ50" s="499" t="s">
        <v>661</v>
      </c>
      <c r="AK50" s="500" t="s">
        <v>661</v>
      </c>
      <c r="AL50" s="501" t="s">
        <v>661</v>
      </c>
      <c r="AM50" s="500" t="s">
        <v>661</v>
      </c>
      <c r="AN50" s="500" t="s">
        <v>661</v>
      </c>
      <c r="AO50" s="500" t="s">
        <v>661</v>
      </c>
      <c r="AP50" s="499" t="s">
        <v>661</v>
      </c>
      <c r="AQ50" s="500" t="s">
        <v>661</v>
      </c>
      <c r="AR50" s="501" t="s">
        <v>661</v>
      </c>
      <c r="AS50" s="500" t="s">
        <v>661</v>
      </c>
      <c r="AT50" s="500" t="s">
        <v>661</v>
      </c>
      <c r="AU50" s="500" t="s">
        <v>661</v>
      </c>
      <c r="AV50" s="499" t="s">
        <v>661</v>
      </c>
      <c r="AW50" s="500" t="s">
        <v>661</v>
      </c>
      <c r="AX50" s="501" t="s">
        <v>661</v>
      </c>
      <c r="AY50" s="499" t="s">
        <v>661</v>
      </c>
      <c r="AZ50" s="500" t="s">
        <v>661</v>
      </c>
      <c r="BA50" s="501" t="s">
        <v>661</v>
      </c>
      <c r="BB50" s="499" t="s">
        <v>661</v>
      </c>
      <c r="BC50" s="500" t="s">
        <v>661</v>
      </c>
      <c r="BD50" s="501" t="s">
        <v>661</v>
      </c>
      <c r="BE50" s="500" t="s">
        <v>661</v>
      </c>
      <c r="BF50" s="500" t="s">
        <v>661</v>
      </c>
      <c r="BG50" s="500" t="s">
        <v>661</v>
      </c>
      <c r="BH50" s="499" t="s">
        <v>661</v>
      </c>
      <c r="BI50" s="500" t="s">
        <v>661</v>
      </c>
      <c r="BJ50" s="501" t="s">
        <v>661</v>
      </c>
      <c r="BK50" s="500" t="s">
        <v>661</v>
      </c>
      <c r="BL50" s="500" t="s">
        <v>661</v>
      </c>
      <c r="BM50" s="500" t="s">
        <v>661</v>
      </c>
      <c r="BN50" s="499" t="s">
        <v>661</v>
      </c>
      <c r="BO50" s="500" t="s">
        <v>661</v>
      </c>
      <c r="BP50" s="501" t="s">
        <v>661</v>
      </c>
      <c r="BQ50" s="500" t="s">
        <v>661</v>
      </c>
      <c r="BR50" s="500" t="s">
        <v>661</v>
      </c>
      <c r="BS50" s="500" t="s">
        <v>661</v>
      </c>
      <c r="BT50" s="499" t="s">
        <v>661</v>
      </c>
      <c r="BU50" s="500" t="s">
        <v>661</v>
      </c>
      <c r="BV50" s="501" t="s">
        <v>661</v>
      </c>
      <c r="BW50" s="510"/>
      <c r="BX50" s="510"/>
      <c r="BY50" s="518"/>
      <c r="BZ50" s="451"/>
      <c r="CA50" s="449"/>
      <c r="CB50" s="520"/>
      <c r="CC50" s="518"/>
      <c r="CD50" s="451"/>
      <c r="CE50" s="449"/>
      <c r="CF50" s="520"/>
      <c r="CG50" s="451"/>
      <c r="CH50" s="449"/>
      <c r="CI50" s="520"/>
      <c r="CJ50" s="451"/>
      <c r="CK50" s="449"/>
      <c r="CL50" s="520"/>
      <c r="CM50" s="451"/>
      <c r="CN50" s="449"/>
      <c r="CO50" s="520"/>
      <c r="CP50" s="451"/>
      <c r="CQ50" s="449"/>
      <c r="CR50" s="520"/>
      <c r="CS50" s="451"/>
      <c r="CT50" s="449"/>
      <c r="CU50" s="520"/>
      <c r="CV50" s="518"/>
      <c r="CW50" s="451"/>
      <c r="CX50" s="449"/>
      <c r="CY50" s="520"/>
      <c r="CZ50" s="518"/>
      <c r="DA50" s="451"/>
      <c r="DB50" s="449"/>
      <c r="DC50" s="520"/>
      <c r="DD50" s="518"/>
      <c r="DE50" s="492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  <c r="FJ50" s="30"/>
      <c r="FK50" s="30"/>
      <c r="FL50" s="30"/>
      <c r="FM50" s="30"/>
      <c r="FN50" s="30"/>
      <c r="FO50" s="30"/>
      <c r="FP50" s="30"/>
      <c r="FQ50" s="30"/>
      <c r="FR50" s="30"/>
      <c r="FS50" s="30"/>
      <c r="FT50" s="30"/>
      <c r="FU50" s="30"/>
      <c r="FV50" s="30"/>
      <c r="FW50" s="30"/>
      <c r="FX50" s="30"/>
      <c r="FY50" s="30"/>
      <c r="FZ50" s="30"/>
      <c r="GA50" s="30"/>
      <c r="GB50" s="30"/>
      <c r="GC50" s="30"/>
      <c r="GD50" s="30"/>
      <c r="GE50" s="30"/>
      <c r="GF50" s="30"/>
      <c r="GG50" s="30"/>
      <c r="GH50" s="30"/>
      <c r="GI50" s="30"/>
      <c r="GJ50" s="30"/>
      <c r="GK50" s="30"/>
      <c r="GL50" s="30"/>
      <c r="GM50" s="30"/>
      <c r="GN50" s="30"/>
      <c r="GO50" s="30"/>
      <c r="GP50" s="30"/>
      <c r="GQ50" s="30"/>
      <c r="GR50" s="30"/>
      <c r="GS50" s="30"/>
      <c r="GT50" s="30"/>
      <c r="GU50" s="30"/>
      <c r="GV50" s="30"/>
      <c r="GW50" s="30"/>
      <c r="GX50" s="30"/>
      <c r="GY50" s="30"/>
      <c r="GZ50" s="30"/>
      <c r="HA50" s="30"/>
      <c r="HB50" s="30"/>
      <c r="HC50" s="30"/>
      <c r="HD50" s="30"/>
      <c r="HE50" s="30"/>
      <c r="HF50" s="30"/>
      <c r="HG50" s="30"/>
      <c r="HH50" s="30"/>
      <c r="HI50" s="30"/>
      <c r="HJ50" s="30"/>
      <c r="HK50" s="30"/>
      <c r="HL50" s="30"/>
      <c r="HM50" s="30"/>
      <c r="HN50" s="30"/>
      <c r="HO50" s="30"/>
      <c r="HP50" s="30"/>
      <c r="HQ50" s="30"/>
      <c r="HR50" s="30"/>
      <c r="HS50" s="30"/>
      <c r="HT50" s="30"/>
      <c r="HU50" s="30"/>
      <c r="HV50" s="30"/>
      <c r="HW50" s="30"/>
    </row>
    <row r="51" spans="1:231" s="28" customFormat="1" ht="12.75" customHeight="1" x14ac:dyDescent="0.15">
      <c r="A51" s="515"/>
      <c r="B51" s="495" t="s">
        <v>719</v>
      </c>
      <c r="C51" s="499" t="s">
        <v>691</v>
      </c>
      <c r="D51" s="500" t="s">
        <v>226</v>
      </c>
      <c r="E51" s="501" t="s">
        <v>672</v>
      </c>
      <c r="F51" s="499" t="s">
        <v>671</v>
      </c>
      <c r="G51" s="500" t="s">
        <v>730</v>
      </c>
      <c r="H51" s="501" t="s">
        <v>673</v>
      </c>
      <c r="I51" s="499" t="s">
        <v>670</v>
      </c>
      <c r="J51" s="500" t="s">
        <v>662</v>
      </c>
      <c r="K51" s="501" t="s">
        <v>692</v>
      </c>
      <c r="L51" s="499" t="s">
        <v>669</v>
      </c>
      <c r="M51" s="500" t="s">
        <v>662</v>
      </c>
      <c r="N51" s="501" t="s">
        <v>673</v>
      </c>
      <c r="O51" s="500" t="s">
        <v>681</v>
      </c>
      <c r="P51" s="500" t="s">
        <v>682</v>
      </c>
      <c r="Q51" s="500" t="s">
        <v>672</v>
      </c>
      <c r="R51" s="499" t="s">
        <v>683</v>
      </c>
      <c r="S51" s="500" t="s">
        <v>684</v>
      </c>
      <c r="T51" s="500" t="s">
        <v>672</v>
      </c>
      <c r="U51" s="499" t="s">
        <v>690</v>
      </c>
      <c r="V51" s="500" t="s">
        <v>687</v>
      </c>
      <c r="W51" s="501" t="s">
        <v>672</v>
      </c>
      <c r="X51" s="500" t="s">
        <v>688</v>
      </c>
      <c r="Y51" s="500" t="s">
        <v>689</v>
      </c>
      <c r="Z51" s="501" t="s">
        <v>672</v>
      </c>
      <c r="AA51" s="500" t="s">
        <v>667</v>
      </c>
      <c r="AB51" s="500" t="s">
        <v>638</v>
      </c>
      <c r="AC51" s="500" t="s">
        <v>672</v>
      </c>
      <c r="AD51" s="499" t="s">
        <v>637</v>
      </c>
      <c r="AE51" s="500" t="s">
        <v>638</v>
      </c>
      <c r="AF51" s="501" t="s">
        <v>672</v>
      </c>
      <c r="AG51" s="500" t="s">
        <v>948</v>
      </c>
      <c r="AH51" s="500" t="s">
        <v>949</v>
      </c>
      <c r="AI51" s="500" t="s">
        <v>950</v>
      </c>
      <c r="AJ51" s="499" t="s">
        <v>639</v>
      </c>
      <c r="AK51" s="500" t="s">
        <v>542</v>
      </c>
      <c r="AL51" s="501" t="s">
        <v>673</v>
      </c>
      <c r="AM51" s="500" t="s">
        <v>717</v>
      </c>
      <c r="AN51" s="500" t="s">
        <v>687</v>
      </c>
      <c r="AO51" s="500" t="s">
        <v>672</v>
      </c>
      <c r="AP51" s="500" t="s">
        <v>916</v>
      </c>
      <c r="AQ51" s="500" t="s">
        <v>915</v>
      </c>
      <c r="AR51" s="500" t="s">
        <v>672</v>
      </c>
      <c r="AS51" s="500" t="str">
        <f>"S2-0119-"&amp;BY51&amp;CC51&amp;CV51&amp;CZ51&amp;DD51</f>
        <v>S2-0119-R1Z0</v>
      </c>
      <c r="AT51" s="500" t="s">
        <v>946</v>
      </c>
      <c r="AU51" s="500">
        <v>1</v>
      </c>
      <c r="AV51" s="499" t="s">
        <v>948</v>
      </c>
      <c r="AW51" s="500" t="s">
        <v>949</v>
      </c>
      <c r="AX51" s="501" t="s">
        <v>950</v>
      </c>
      <c r="AY51" s="499" t="s">
        <v>661</v>
      </c>
      <c r="AZ51" s="500" t="s">
        <v>661</v>
      </c>
      <c r="BA51" s="501" t="s">
        <v>661</v>
      </c>
      <c r="BB51" s="499" t="s">
        <v>661</v>
      </c>
      <c r="BC51" s="500" t="s">
        <v>661</v>
      </c>
      <c r="BD51" s="501" t="s">
        <v>661</v>
      </c>
      <c r="BE51" s="499" t="s">
        <v>661</v>
      </c>
      <c r="BF51" s="500" t="s">
        <v>661</v>
      </c>
      <c r="BG51" s="501" t="s">
        <v>661</v>
      </c>
      <c r="BH51" s="500" t="s">
        <v>661</v>
      </c>
      <c r="BI51" s="500" t="s">
        <v>661</v>
      </c>
      <c r="BJ51" s="500" t="s">
        <v>661</v>
      </c>
      <c r="BK51" s="499" t="s">
        <v>661</v>
      </c>
      <c r="BL51" s="500" t="s">
        <v>661</v>
      </c>
      <c r="BM51" s="501" t="s">
        <v>661</v>
      </c>
      <c r="BN51" s="500" t="s">
        <v>661</v>
      </c>
      <c r="BO51" s="500" t="s">
        <v>661</v>
      </c>
      <c r="BP51" s="500" t="s">
        <v>661</v>
      </c>
      <c r="BQ51" s="499" t="s">
        <v>661</v>
      </c>
      <c r="BR51" s="500" t="s">
        <v>661</v>
      </c>
      <c r="BS51" s="501" t="s">
        <v>661</v>
      </c>
      <c r="BT51" s="499" t="s">
        <v>661</v>
      </c>
      <c r="BU51" s="500" t="s">
        <v>661</v>
      </c>
      <c r="BV51" s="501" t="s">
        <v>661</v>
      </c>
      <c r="BW51" s="510"/>
      <c r="BX51" s="492" t="str">
        <f>BY51&amp;CC51&amp;CV51&amp;CZ51&amp;DD51</f>
        <v>R1Z0</v>
      </c>
      <c r="BY51" s="503" t="s">
        <v>1</v>
      </c>
      <c r="BZ51" s="499" t="s">
        <v>676</v>
      </c>
      <c r="CA51" s="500" t="s">
        <v>903</v>
      </c>
      <c r="CB51" s="501" t="s">
        <v>672</v>
      </c>
      <c r="CC51" s="503">
        <v>1</v>
      </c>
      <c r="CD51" s="499" t="s">
        <v>677</v>
      </c>
      <c r="CE51" s="500" t="s">
        <v>662</v>
      </c>
      <c r="CF51" s="501" t="s">
        <v>692</v>
      </c>
      <c r="CG51" s="499" t="s">
        <v>679</v>
      </c>
      <c r="CH51" s="500" t="s">
        <v>732</v>
      </c>
      <c r="CI51" s="501" t="s">
        <v>692</v>
      </c>
      <c r="CJ51" s="499" t="s">
        <v>678</v>
      </c>
      <c r="CK51" s="500" t="s">
        <v>733</v>
      </c>
      <c r="CL51" s="501" t="s">
        <v>673</v>
      </c>
      <c r="CM51" s="499" t="s">
        <v>680</v>
      </c>
      <c r="CN51" s="500" t="s">
        <v>734</v>
      </c>
      <c r="CO51" s="501" t="s">
        <v>673</v>
      </c>
      <c r="CP51" s="499" t="s">
        <v>661</v>
      </c>
      <c r="CQ51" s="500" t="s">
        <v>661</v>
      </c>
      <c r="CR51" s="501" t="s">
        <v>661</v>
      </c>
      <c r="CS51" s="499" t="s">
        <v>661</v>
      </c>
      <c r="CT51" s="500" t="s">
        <v>661</v>
      </c>
      <c r="CU51" s="501" t="s">
        <v>661</v>
      </c>
      <c r="CV51" s="503" t="s">
        <v>945</v>
      </c>
      <c r="CW51" s="499" t="s">
        <v>718</v>
      </c>
      <c r="CX51" s="500" t="s">
        <v>686</v>
      </c>
      <c r="CY51" s="501" t="s">
        <v>672</v>
      </c>
      <c r="CZ51" s="503">
        <v>0</v>
      </c>
      <c r="DA51" s="499" t="s">
        <v>661</v>
      </c>
      <c r="DB51" s="500" t="s">
        <v>661</v>
      </c>
      <c r="DC51" s="501" t="s">
        <v>661</v>
      </c>
      <c r="DD51" s="509"/>
      <c r="DE51" s="510"/>
    </row>
    <row r="52" spans="1:231" s="28" customFormat="1" ht="12.75" customHeight="1" x14ac:dyDescent="0.15">
      <c r="A52" s="515"/>
      <c r="B52" s="495" t="s">
        <v>720</v>
      </c>
      <c r="C52" s="499" t="s">
        <v>693</v>
      </c>
      <c r="D52" s="500" t="s">
        <v>226</v>
      </c>
      <c r="E52" s="501" t="s">
        <v>672</v>
      </c>
      <c r="F52" s="499" t="s">
        <v>671</v>
      </c>
      <c r="G52" s="500" t="s">
        <v>730</v>
      </c>
      <c r="H52" s="501" t="s">
        <v>673</v>
      </c>
      <c r="I52" s="499" t="s">
        <v>670</v>
      </c>
      <c r="J52" s="500" t="s">
        <v>662</v>
      </c>
      <c r="K52" s="501" t="s">
        <v>692</v>
      </c>
      <c r="L52" s="499" t="s">
        <v>669</v>
      </c>
      <c r="M52" s="500" t="s">
        <v>662</v>
      </c>
      <c r="N52" s="501" t="s">
        <v>673</v>
      </c>
      <c r="O52" s="500" t="s">
        <v>681</v>
      </c>
      <c r="P52" s="500" t="s">
        <v>682</v>
      </c>
      <c r="Q52" s="500" t="s">
        <v>672</v>
      </c>
      <c r="R52" s="499" t="s">
        <v>683</v>
      </c>
      <c r="S52" s="500" t="s">
        <v>684</v>
      </c>
      <c r="T52" s="500" t="s">
        <v>672</v>
      </c>
      <c r="U52" s="499" t="s">
        <v>690</v>
      </c>
      <c r="V52" s="500" t="s">
        <v>687</v>
      </c>
      <c r="W52" s="501" t="s">
        <v>672</v>
      </c>
      <c r="X52" s="500" t="s">
        <v>688</v>
      </c>
      <c r="Y52" s="500" t="s">
        <v>689</v>
      </c>
      <c r="Z52" s="501" t="s">
        <v>672</v>
      </c>
      <c r="AA52" s="500" t="s">
        <v>667</v>
      </c>
      <c r="AB52" s="500" t="s">
        <v>638</v>
      </c>
      <c r="AC52" s="500" t="s">
        <v>672</v>
      </c>
      <c r="AD52" s="499" t="s">
        <v>637</v>
      </c>
      <c r="AE52" s="500" t="s">
        <v>638</v>
      </c>
      <c r="AF52" s="501" t="s">
        <v>672</v>
      </c>
      <c r="AG52" s="500" t="s">
        <v>948</v>
      </c>
      <c r="AH52" s="500" t="s">
        <v>949</v>
      </c>
      <c r="AI52" s="500" t="s">
        <v>950</v>
      </c>
      <c r="AJ52" s="499" t="s">
        <v>639</v>
      </c>
      <c r="AK52" s="500" t="s">
        <v>542</v>
      </c>
      <c r="AL52" s="501" t="s">
        <v>673</v>
      </c>
      <c r="AM52" s="500" t="s">
        <v>717</v>
      </c>
      <c r="AN52" s="500" t="s">
        <v>687</v>
      </c>
      <c r="AO52" s="500" t="s">
        <v>672</v>
      </c>
      <c r="AP52" s="500" t="s">
        <v>916</v>
      </c>
      <c r="AQ52" s="500" t="s">
        <v>915</v>
      </c>
      <c r="AR52" s="500" t="s">
        <v>672</v>
      </c>
      <c r="AS52" s="499" t="str">
        <f>"S2-0119-"&amp;BY52&amp;CC52&amp;CV52&amp;CZ52&amp;DD52</f>
        <v>S2-0119-R1Z0</v>
      </c>
      <c r="AT52" s="500" t="s">
        <v>946</v>
      </c>
      <c r="AU52" s="501">
        <v>1</v>
      </c>
      <c r="AV52" s="499" t="s">
        <v>948</v>
      </c>
      <c r="AW52" s="500" t="s">
        <v>949</v>
      </c>
      <c r="AX52" s="501" t="s">
        <v>950</v>
      </c>
      <c r="AY52" s="499" t="s">
        <v>661</v>
      </c>
      <c r="AZ52" s="500" t="s">
        <v>661</v>
      </c>
      <c r="BA52" s="501" t="s">
        <v>661</v>
      </c>
      <c r="BB52" s="499" t="s">
        <v>661</v>
      </c>
      <c r="BC52" s="500" t="s">
        <v>661</v>
      </c>
      <c r="BD52" s="501" t="s">
        <v>661</v>
      </c>
      <c r="BE52" s="500" t="s">
        <v>661</v>
      </c>
      <c r="BF52" s="500" t="s">
        <v>661</v>
      </c>
      <c r="BG52" s="500" t="s">
        <v>661</v>
      </c>
      <c r="BH52" s="499" t="s">
        <v>661</v>
      </c>
      <c r="BI52" s="500" t="s">
        <v>661</v>
      </c>
      <c r="BJ52" s="501" t="s">
        <v>661</v>
      </c>
      <c r="BK52" s="500" t="s">
        <v>661</v>
      </c>
      <c r="BL52" s="500" t="s">
        <v>661</v>
      </c>
      <c r="BM52" s="500" t="s">
        <v>661</v>
      </c>
      <c r="BN52" s="499" t="s">
        <v>661</v>
      </c>
      <c r="BO52" s="500" t="s">
        <v>661</v>
      </c>
      <c r="BP52" s="501" t="s">
        <v>661</v>
      </c>
      <c r="BQ52" s="500" t="s">
        <v>661</v>
      </c>
      <c r="BR52" s="500" t="s">
        <v>661</v>
      </c>
      <c r="BS52" s="500" t="s">
        <v>661</v>
      </c>
      <c r="BT52" s="499" t="s">
        <v>661</v>
      </c>
      <c r="BU52" s="500" t="s">
        <v>661</v>
      </c>
      <c r="BV52" s="501" t="s">
        <v>661</v>
      </c>
      <c r="BW52" s="510"/>
      <c r="BX52" s="492" t="str">
        <f>BY52&amp;CC52&amp;CV52&amp;CZ52&amp;DD52</f>
        <v>R1Z0</v>
      </c>
      <c r="BY52" s="503" t="s">
        <v>1</v>
      </c>
      <c r="BZ52" s="499" t="s">
        <v>676</v>
      </c>
      <c r="CA52" s="500" t="s">
        <v>903</v>
      </c>
      <c r="CB52" s="501" t="s">
        <v>672</v>
      </c>
      <c r="CC52" s="503">
        <v>1</v>
      </c>
      <c r="CD52" s="499" t="s">
        <v>677</v>
      </c>
      <c r="CE52" s="500" t="s">
        <v>662</v>
      </c>
      <c r="CF52" s="501" t="s">
        <v>692</v>
      </c>
      <c r="CG52" s="499" t="s">
        <v>679</v>
      </c>
      <c r="CH52" s="500" t="s">
        <v>732</v>
      </c>
      <c r="CI52" s="501" t="s">
        <v>692</v>
      </c>
      <c r="CJ52" s="499" t="s">
        <v>678</v>
      </c>
      <c r="CK52" s="500" t="s">
        <v>733</v>
      </c>
      <c r="CL52" s="501" t="s">
        <v>673</v>
      </c>
      <c r="CM52" s="499" t="s">
        <v>680</v>
      </c>
      <c r="CN52" s="500" t="s">
        <v>734</v>
      </c>
      <c r="CO52" s="501" t="s">
        <v>673</v>
      </c>
      <c r="CP52" s="499" t="s">
        <v>661</v>
      </c>
      <c r="CQ52" s="500" t="s">
        <v>661</v>
      </c>
      <c r="CR52" s="501" t="s">
        <v>661</v>
      </c>
      <c r="CS52" s="499" t="s">
        <v>661</v>
      </c>
      <c r="CT52" s="500" t="s">
        <v>661</v>
      </c>
      <c r="CU52" s="501" t="s">
        <v>661</v>
      </c>
      <c r="CV52" s="503" t="s">
        <v>945</v>
      </c>
      <c r="CW52" s="499" t="s">
        <v>718</v>
      </c>
      <c r="CX52" s="500" t="s">
        <v>686</v>
      </c>
      <c r="CY52" s="501" t="s">
        <v>672</v>
      </c>
      <c r="CZ52" s="503">
        <v>0</v>
      </c>
      <c r="DA52" s="499" t="s">
        <v>661</v>
      </c>
      <c r="DB52" s="500" t="s">
        <v>661</v>
      </c>
      <c r="DC52" s="501" t="s">
        <v>661</v>
      </c>
      <c r="DD52" s="509"/>
      <c r="DE52" s="510"/>
    </row>
    <row r="53" spans="1:231" s="28" customFormat="1" ht="12.75" customHeight="1" x14ac:dyDescent="0.15">
      <c r="A53" s="515"/>
      <c r="B53" s="495" t="s">
        <v>699</v>
      </c>
      <c r="C53" s="499" t="s">
        <v>717</v>
      </c>
      <c r="D53" s="500" t="s">
        <v>687</v>
      </c>
      <c r="E53" s="501" t="s">
        <v>672</v>
      </c>
      <c r="F53" s="499" t="s">
        <v>667</v>
      </c>
      <c r="G53" s="500" t="s">
        <v>638</v>
      </c>
      <c r="H53" s="501" t="s">
        <v>672</v>
      </c>
      <c r="I53" s="499" t="s">
        <v>669</v>
      </c>
      <c r="J53" s="500" t="s">
        <v>662</v>
      </c>
      <c r="K53" s="501" t="s">
        <v>673</v>
      </c>
      <c r="L53" s="499" t="s">
        <v>637</v>
      </c>
      <c r="M53" s="500" t="s">
        <v>638</v>
      </c>
      <c r="N53" s="501" t="s">
        <v>672</v>
      </c>
      <c r="O53" s="500" t="s">
        <v>639</v>
      </c>
      <c r="P53" s="500" t="s">
        <v>542</v>
      </c>
      <c r="Q53" s="500" t="s">
        <v>673</v>
      </c>
      <c r="R53" s="499" t="s">
        <v>661</v>
      </c>
      <c r="S53" s="500" t="s">
        <v>661</v>
      </c>
      <c r="T53" s="500" t="s">
        <v>661</v>
      </c>
      <c r="U53" s="499" t="s">
        <v>661</v>
      </c>
      <c r="V53" s="500" t="s">
        <v>661</v>
      </c>
      <c r="W53" s="501" t="s">
        <v>661</v>
      </c>
      <c r="X53" s="500" t="s">
        <v>661</v>
      </c>
      <c r="Y53" s="500" t="s">
        <v>661</v>
      </c>
      <c r="Z53" s="501" t="s">
        <v>661</v>
      </c>
      <c r="AA53" s="500" t="s">
        <v>661</v>
      </c>
      <c r="AB53" s="500" t="s">
        <v>661</v>
      </c>
      <c r="AC53" s="500" t="s">
        <v>661</v>
      </c>
      <c r="AD53" s="499" t="s">
        <v>661</v>
      </c>
      <c r="AE53" s="500" t="s">
        <v>661</v>
      </c>
      <c r="AF53" s="501" t="s">
        <v>661</v>
      </c>
      <c r="AG53" s="500" t="s">
        <v>661</v>
      </c>
      <c r="AH53" s="500" t="s">
        <v>661</v>
      </c>
      <c r="AI53" s="500" t="s">
        <v>661</v>
      </c>
      <c r="AJ53" s="499" t="s">
        <v>661</v>
      </c>
      <c r="AK53" s="500" t="s">
        <v>661</v>
      </c>
      <c r="AL53" s="501" t="s">
        <v>661</v>
      </c>
      <c r="AM53" s="500" t="s">
        <v>661</v>
      </c>
      <c r="AN53" s="500" t="s">
        <v>661</v>
      </c>
      <c r="AO53" s="500" t="s">
        <v>661</v>
      </c>
      <c r="AP53" s="500" t="s">
        <v>661</v>
      </c>
      <c r="AQ53" s="500" t="s">
        <v>661</v>
      </c>
      <c r="AR53" s="500" t="s">
        <v>661</v>
      </c>
      <c r="AS53" s="499" t="s">
        <v>661</v>
      </c>
      <c r="AT53" s="500" t="s">
        <v>661</v>
      </c>
      <c r="AU53" s="501" t="s">
        <v>661</v>
      </c>
      <c r="AV53" s="499" t="s">
        <v>661</v>
      </c>
      <c r="AW53" s="500" t="s">
        <v>661</v>
      </c>
      <c r="AX53" s="501" t="s">
        <v>661</v>
      </c>
      <c r="AY53" s="499" t="s">
        <v>661</v>
      </c>
      <c r="AZ53" s="500" t="s">
        <v>661</v>
      </c>
      <c r="BA53" s="501" t="s">
        <v>661</v>
      </c>
      <c r="BB53" s="499" t="s">
        <v>661</v>
      </c>
      <c r="BC53" s="500" t="s">
        <v>661</v>
      </c>
      <c r="BD53" s="501" t="s">
        <v>661</v>
      </c>
      <c r="BE53" s="500" t="s">
        <v>661</v>
      </c>
      <c r="BF53" s="500" t="s">
        <v>661</v>
      </c>
      <c r="BG53" s="500" t="s">
        <v>661</v>
      </c>
      <c r="BH53" s="499" t="s">
        <v>661</v>
      </c>
      <c r="BI53" s="500" t="s">
        <v>661</v>
      </c>
      <c r="BJ53" s="501" t="s">
        <v>661</v>
      </c>
      <c r="BK53" s="500" t="s">
        <v>661</v>
      </c>
      <c r="BL53" s="500" t="s">
        <v>661</v>
      </c>
      <c r="BM53" s="500" t="s">
        <v>661</v>
      </c>
      <c r="BN53" s="499" t="s">
        <v>661</v>
      </c>
      <c r="BO53" s="500" t="s">
        <v>661</v>
      </c>
      <c r="BP53" s="501" t="s">
        <v>661</v>
      </c>
      <c r="BQ53" s="500" t="s">
        <v>661</v>
      </c>
      <c r="BR53" s="500" t="s">
        <v>661</v>
      </c>
      <c r="BS53" s="500" t="s">
        <v>661</v>
      </c>
      <c r="BT53" s="499" t="s">
        <v>661</v>
      </c>
      <c r="BU53" s="500" t="s">
        <v>661</v>
      </c>
      <c r="BV53" s="501" t="s">
        <v>661</v>
      </c>
      <c r="BW53" s="510"/>
      <c r="BX53" s="510"/>
      <c r="BY53" s="507"/>
      <c r="BZ53" s="521"/>
      <c r="CA53" s="522"/>
      <c r="CB53" s="519"/>
      <c r="CC53" s="507"/>
      <c r="CD53" s="521"/>
      <c r="CE53" s="522"/>
      <c r="CF53" s="519"/>
      <c r="CG53" s="521"/>
      <c r="CH53" s="522"/>
      <c r="CI53" s="519"/>
      <c r="CJ53" s="521"/>
      <c r="CK53" s="522"/>
      <c r="CL53" s="519"/>
      <c r="CM53" s="521"/>
      <c r="CN53" s="522"/>
      <c r="CO53" s="519"/>
      <c r="CP53" s="521"/>
      <c r="CQ53" s="522"/>
      <c r="CR53" s="519"/>
      <c r="CS53" s="521"/>
      <c r="CT53" s="522"/>
      <c r="CU53" s="519"/>
      <c r="CV53" s="507"/>
      <c r="CW53" s="521"/>
      <c r="CX53" s="522"/>
      <c r="CY53" s="519"/>
      <c r="CZ53" s="507"/>
      <c r="DA53" s="521"/>
      <c r="DB53" s="522"/>
      <c r="DC53" s="519"/>
      <c r="DD53" s="507"/>
      <c r="DE53" s="508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</row>
    <row r="54" spans="1:231" s="28" customFormat="1" ht="12.75" customHeight="1" x14ac:dyDescent="0.15">
      <c r="A54" s="515"/>
      <c r="B54" s="495" t="s">
        <v>700</v>
      </c>
      <c r="C54" s="499" t="s">
        <v>666</v>
      </c>
      <c r="D54" s="500" t="s">
        <v>665</v>
      </c>
      <c r="E54" s="501" t="s">
        <v>672</v>
      </c>
      <c r="F54" s="499" t="s">
        <v>717</v>
      </c>
      <c r="G54" s="500" t="s">
        <v>687</v>
      </c>
      <c r="H54" s="501" t="s">
        <v>672</v>
      </c>
      <c r="I54" s="499" t="s">
        <v>667</v>
      </c>
      <c r="J54" s="500" t="s">
        <v>638</v>
      </c>
      <c r="K54" s="501" t="s">
        <v>672</v>
      </c>
      <c r="L54" s="499" t="s">
        <v>669</v>
      </c>
      <c r="M54" s="500" t="s">
        <v>662</v>
      </c>
      <c r="N54" s="501" t="s">
        <v>673</v>
      </c>
      <c r="O54" s="500" t="s">
        <v>670</v>
      </c>
      <c r="P54" s="500" t="s">
        <v>662</v>
      </c>
      <c r="Q54" s="500" t="s">
        <v>672</v>
      </c>
      <c r="R54" s="499" t="s">
        <v>637</v>
      </c>
      <c r="S54" s="500" t="s">
        <v>638</v>
      </c>
      <c r="T54" s="500" t="s">
        <v>672</v>
      </c>
      <c r="U54" s="499" t="s">
        <v>639</v>
      </c>
      <c r="V54" s="500" t="s">
        <v>542</v>
      </c>
      <c r="W54" s="501" t="s">
        <v>673</v>
      </c>
      <c r="X54" s="500" t="s">
        <v>661</v>
      </c>
      <c r="Y54" s="500" t="s">
        <v>661</v>
      </c>
      <c r="Z54" s="501" t="s">
        <v>661</v>
      </c>
      <c r="AA54" s="500" t="s">
        <v>661</v>
      </c>
      <c r="AB54" s="500" t="s">
        <v>661</v>
      </c>
      <c r="AC54" s="500" t="s">
        <v>661</v>
      </c>
      <c r="AD54" s="499" t="s">
        <v>661</v>
      </c>
      <c r="AE54" s="500" t="s">
        <v>661</v>
      </c>
      <c r="AF54" s="501" t="s">
        <v>661</v>
      </c>
      <c r="AG54" s="500" t="s">
        <v>661</v>
      </c>
      <c r="AH54" s="500" t="s">
        <v>661</v>
      </c>
      <c r="AI54" s="500" t="s">
        <v>661</v>
      </c>
      <c r="AJ54" s="499" t="s">
        <v>661</v>
      </c>
      <c r="AK54" s="500" t="s">
        <v>661</v>
      </c>
      <c r="AL54" s="501" t="s">
        <v>661</v>
      </c>
      <c r="AM54" s="500" t="s">
        <v>661</v>
      </c>
      <c r="AN54" s="500" t="s">
        <v>661</v>
      </c>
      <c r="AO54" s="500" t="s">
        <v>661</v>
      </c>
      <c r="AP54" s="500" t="s">
        <v>661</v>
      </c>
      <c r="AQ54" s="500" t="s">
        <v>661</v>
      </c>
      <c r="AR54" s="500" t="s">
        <v>661</v>
      </c>
      <c r="AS54" s="500" t="s">
        <v>661</v>
      </c>
      <c r="AT54" s="500" t="s">
        <v>661</v>
      </c>
      <c r="AU54" s="500" t="s">
        <v>661</v>
      </c>
      <c r="AV54" s="499" t="s">
        <v>661</v>
      </c>
      <c r="AW54" s="500" t="s">
        <v>661</v>
      </c>
      <c r="AX54" s="501" t="s">
        <v>661</v>
      </c>
      <c r="AY54" s="499" t="s">
        <v>661</v>
      </c>
      <c r="AZ54" s="500" t="s">
        <v>661</v>
      </c>
      <c r="BA54" s="501" t="s">
        <v>661</v>
      </c>
      <c r="BB54" s="499" t="s">
        <v>661</v>
      </c>
      <c r="BC54" s="500" t="s">
        <v>661</v>
      </c>
      <c r="BD54" s="501" t="s">
        <v>661</v>
      </c>
      <c r="BE54" s="499" t="s">
        <v>661</v>
      </c>
      <c r="BF54" s="500" t="s">
        <v>661</v>
      </c>
      <c r="BG54" s="501" t="s">
        <v>661</v>
      </c>
      <c r="BH54" s="500" t="s">
        <v>661</v>
      </c>
      <c r="BI54" s="500" t="s">
        <v>661</v>
      </c>
      <c r="BJ54" s="500" t="s">
        <v>661</v>
      </c>
      <c r="BK54" s="499" t="s">
        <v>661</v>
      </c>
      <c r="BL54" s="500" t="s">
        <v>661</v>
      </c>
      <c r="BM54" s="501" t="s">
        <v>661</v>
      </c>
      <c r="BN54" s="500" t="s">
        <v>661</v>
      </c>
      <c r="BO54" s="500" t="s">
        <v>661</v>
      </c>
      <c r="BP54" s="500" t="s">
        <v>661</v>
      </c>
      <c r="BQ54" s="499" t="s">
        <v>661</v>
      </c>
      <c r="BR54" s="500" t="s">
        <v>661</v>
      </c>
      <c r="BS54" s="501" t="s">
        <v>661</v>
      </c>
      <c r="BT54" s="499" t="s">
        <v>661</v>
      </c>
      <c r="BU54" s="500" t="s">
        <v>661</v>
      </c>
      <c r="BV54" s="501" t="s">
        <v>661</v>
      </c>
      <c r="BW54" s="510"/>
      <c r="BX54" s="510"/>
      <c r="BY54" s="507"/>
      <c r="BZ54" s="521"/>
      <c r="CA54" s="522"/>
      <c r="CB54" s="519"/>
      <c r="CC54" s="507"/>
      <c r="CD54" s="521"/>
      <c r="CE54" s="522"/>
      <c r="CF54" s="519"/>
      <c r="CG54" s="521"/>
      <c r="CH54" s="522"/>
      <c r="CI54" s="519"/>
      <c r="CJ54" s="521"/>
      <c r="CK54" s="522"/>
      <c r="CL54" s="519"/>
      <c r="CM54" s="521"/>
      <c r="CN54" s="522"/>
      <c r="CO54" s="519"/>
      <c r="CP54" s="521"/>
      <c r="CQ54" s="522"/>
      <c r="CR54" s="519"/>
      <c r="CS54" s="521"/>
      <c r="CT54" s="522"/>
      <c r="CU54" s="519"/>
      <c r="CV54" s="507"/>
      <c r="CW54" s="521"/>
      <c r="CX54" s="522"/>
      <c r="CY54" s="519"/>
      <c r="CZ54" s="507"/>
      <c r="DA54" s="521"/>
      <c r="DB54" s="522"/>
      <c r="DC54" s="519"/>
      <c r="DD54" s="507"/>
      <c r="DE54" s="508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</row>
    <row r="55" spans="1:231" s="28" customFormat="1" ht="12.75" customHeight="1" x14ac:dyDescent="0.15">
      <c r="A55" s="515"/>
      <c r="B55" s="495" t="s">
        <v>721</v>
      </c>
      <c r="C55" s="499" t="s">
        <v>691</v>
      </c>
      <c r="D55" s="500" t="s">
        <v>226</v>
      </c>
      <c r="E55" s="501" t="s">
        <v>672</v>
      </c>
      <c r="F55" s="499" t="s">
        <v>671</v>
      </c>
      <c r="G55" s="500" t="s">
        <v>730</v>
      </c>
      <c r="H55" s="501" t="s">
        <v>673</v>
      </c>
      <c r="I55" s="499" t="s">
        <v>670</v>
      </c>
      <c r="J55" s="500" t="s">
        <v>662</v>
      </c>
      <c r="K55" s="501" t="s">
        <v>692</v>
      </c>
      <c r="L55" s="499" t="s">
        <v>669</v>
      </c>
      <c r="M55" s="500" t="s">
        <v>662</v>
      </c>
      <c r="N55" s="501" t="s">
        <v>692</v>
      </c>
      <c r="O55" s="500" t="s">
        <v>681</v>
      </c>
      <c r="P55" s="500" t="s">
        <v>682</v>
      </c>
      <c r="Q55" s="500" t="s">
        <v>672</v>
      </c>
      <c r="R55" s="499" t="s">
        <v>683</v>
      </c>
      <c r="S55" s="500" t="s">
        <v>684</v>
      </c>
      <c r="T55" s="500" t="s">
        <v>672</v>
      </c>
      <c r="U55" s="499" t="s">
        <v>690</v>
      </c>
      <c r="V55" s="500" t="s">
        <v>687</v>
      </c>
      <c r="W55" s="501" t="s">
        <v>672</v>
      </c>
      <c r="X55" s="500" t="s">
        <v>688</v>
      </c>
      <c r="Y55" s="500" t="s">
        <v>689</v>
      </c>
      <c r="Z55" s="501" t="s">
        <v>672</v>
      </c>
      <c r="AA55" s="500" t="s">
        <v>667</v>
      </c>
      <c r="AB55" s="500" t="s">
        <v>638</v>
      </c>
      <c r="AC55" s="500" t="s">
        <v>672</v>
      </c>
      <c r="AD55" s="499" t="s">
        <v>637</v>
      </c>
      <c r="AE55" s="500" t="s">
        <v>638</v>
      </c>
      <c r="AF55" s="501" t="s">
        <v>672</v>
      </c>
      <c r="AG55" s="500" t="s">
        <v>695</v>
      </c>
      <c r="AH55" s="500" t="s">
        <v>696</v>
      </c>
      <c r="AI55" s="500" t="s">
        <v>672</v>
      </c>
      <c r="AJ55" s="499" t="s">
        <v>639</v>
      </c>
      <c r="AK55" s="500" t="s">
        <v>542</v>
      </c>
      <c r="AL55" s="501" t="s">
        <v>673</v>
      </c>
      <c r="AM55" s="500" t="s">
        <v>717</v>
      </c>
      <c r="AN55" s="500" t="s">
        <v>687</v>
      </c>
      <c r="AO55" s="500" t="s">
        <v>672</v>
      </c>
      <c r="AP55" s="500" t="s">
        <v>916</v>
      </c>
      <c r="AQ55" s="500" t="s">
        <v>915</v>
      </c>
      <c r="AR55" s="500" t="s">
        <v>672</v>
      </c>
      <c r="AS55" s="499" t="str">
        <f>"S2-0119-"&amp;BY55&amp;CC55&amp;CV55&amp;CZ55&amp;DD55</f>
        <v>S2-0119-S1Z0</v>
      </c>
      <c r="AT55" s="500" t="s">
        <v>946</v>
      </c>
      <c r="AU55" s="501">
        <v>1</v>
      </c>
      <c r="AV55" s="499" t="s">
        <v>948</v>
      </c>
      <c r="AW55" s="500" t="s">
        <v>949</v>
      </c>
      <c r="AX55" s="501" t="s">
        <v>950</v>
      </c>
      <c r="AY55" s="499" t="s">
        <v>661</v>
      </c>
      <c r="AZ55" s="500" t="s">
        <v>661</v>
      </c>
      <c r="BA55" s="501" t="s">
        <v>661</v>
      </c>
      <c r="BB55" s="499" t="s">
        <v>661</v>
      </c>
      <c r="BC55" s="500" t="s">
        <v>661</v>
      </c>
      <c r="BD55" s="501" t="s">
        <v>661</v>
      </c>
      <c r="BE55" s="500" t="s">
        <v>661</v>
      </c>
      <c r="BF55" s="500" t="s">
        <v>661</v>
      </c>
      <c r="BG55" s="500" t="s">
        <v>661</v>
      </c>
      <c r="BH55" s="499" t="s">
        <v>661</v>
      </c>
      <c r="BI55" s="500" t="s">
        <v>661</v>
      </c>
      <c r="BJ55" s="501" t="s">
        <v>661</v>
      </c>
      <c r="BK55" s="500" t="s">
        <v>661</v>
      </c>
      <c r="BL55" s="500" t="s">
        <v>661</v>
      </c>
      <c r="BM55" s="500" t="s">
        <v>661</v>
      </c>
      <c r="BN55" s="499" t="s">
        <v>661</v>
      </c>
      <c r="BO55" s="500" t="s">
        <v>661</v>
      </c>
      <c r="BP55" s="501" t="s">
        <v>661</v>
      </c>
      <c r="BQ55" s="500" t="s">
        <v>661</v>
      </c>
      <c r="BR55" s="500" t="s">
        <v>661</v>
      </c>
      <c r="BS55" s="500" t="s">
        <v>661</v>
      </c>
      <c r="BT55" s="499" t="s">
        <v>661</v>
      </c>
      <c r="BU55" s="500" t="s">
        <v>661</v>
      </c>
      <c r="BV55" s="501" t="s">
        <v>661</v>
      </c>
      <c r="BW55" s="510"/>
      <c r="BX55" s="492" t="str">
        <f>BY55&amp;CC55&amp;CV55&amp;CZ55&amp;DD55</f>
        <v>S1Z0</v>
      </c>
      <c r="BY55" s="517" t="s">
        <v>2</v>
      </c>
      <c r="BZ55" s="499" t="s">
        <v>694</v>
      </c>
      <c r="CA55" s="500" t="s">
        <v>903</v>
      </c>
      <c r="CB55" s="501" t="s">
        <v>672</v>
      </c>
      <c r="CC55" s="503">
        <v>1</v>
      </c>
      <c r="CD55" s="499" t="s">
        <v>677</v>
      </c>
      <c r="CE55" s="500" t="s">
        <v>662</v>
      </c>
      <c r="CF55" s="501" t="s">
        <v>692</v>
      </c>
      <c r="CG55" s="499" t="s">
        <v>679</v>
      </c>
      <c r="CH55" s="500" t="s">
        <v>732</v>
      </c>
      <c r="CI55" s="501" t="s">
        <v>692</v>
      </c>
      <c r="CJ55" s="499" t="s">
        <v>678</v>
      </c>
      <c r="CK55" s="500" t="s">
        <v>733</v>
      </c>
      <c r="CL55" s="501" t="s">
        <v>673</v>
      </c>
      <c r="CM55" s="499" t="s">
        <v>680</v>
      </c>
      <c r="CN55" s="500" t="s">
        <v>734</v>
      </c>
      <c r="CO55" s="501" t="s">
        <v>673</v>
      </c>
      <c r="CP55" s="499" t="s">
        <v>661</v>
      </c>
      <c r="CQ55" s="500" t="s">
        <v>661</v>
      </c>
      <c r="CR55" s="501" t="s">
        <v>661</v>
      </c>
      <c r="CS55" s="499" t="s">
        <v>661</v>
      </c>
      <c r="CT55" s="500" t="s">
        <v>661</v>
      </c>
      <c r="CU55" s="501" t="s">
        <v>661</v>
      </c>
      <c r="CV55" s="503" t="s">
        <v>945</v>
      </c>
      <c r="CW55" s="499" t="s">
        <v>718</v>
      </c>
      <c r="CX55" s="500" t="s">
        <v>686</v>
      </c>
      <c r="CY55" s="501" t="s">
        <v>672</v>
      </c>
      <c r="CZ55" s="503">
        <v>0</v>
      </c>
      <c r="DA55" s="499" t="s">
        <v>661</v>
      </c>
      <c r="DB55" s="500" t="s">
        <v>661</v>
      </c>
      <c r="DC55" s="501" t="s">
        <v>661</v>
      </c>
      <c r="DD55" s="509"/>
      <c r="DE55" s="510"/>
      <c r="EY55" s="31"/>
      <c r="EZ55" s="31"/>
      <c r="FA55" s="31"/>
      <c r="FB55" s="31"/>
      <c r="FC55" s="31"/>
      <c r="FD55" s="31"/>
      <c r="FE55" s="31"/>
      <c r="FF55" s="31"/>
      <c r="FG55" s="31"/>
    </row>
    <row r="56" spans="1:231" s="28" customFormat="1" ht="12.75" customHeight="1" x14ac:dyDescent="0.15">
      <c r="A56" s="515"/>
      <c r="B56" s="495" t="s">
        <v>722</v>
      </c>
      <c r="C56" s="499" t="s">
        <v>693</v>
      </c>
      <c r="D56" s="500" t="s">
        <v>226</v>
      </c>
      <c r="E56" s="501" t="s">
        <v>672</v>
      </c>
      <c r="F56" s="499" t="s">
        <v>671</v>
      </c>
      <c r="G56" s="500" t="s">
        <v>730</v>
      </c>
      <c r="H56" s="501" t="s">
        <v>673</v>
      </c>
      <c r="I56" s="499" t="s">
        <v>670</v>
      </c>
      <c r="J56" s="500" t="s">
        <v>662</v>
      </c>
      <c r="K56" s="501" t="s">
        <v>692</v>
      </c>
      <c r="L56" s="499" t="s">
        <v>669</v>
      </c>
      <c r="M56" s="500" t="s">
        <v>662</v>
      </c>
      <c r="N56" s="501" t="s">
        <v>692</v>
      </c>
      <c r="O56" s="500" t="s">
        <v>681</v>
      </c>
      <c r="P56" s="500" t="s">
        <v>682</v>
      </c>
      <c r="Q56" s="500" t="s">
        <v>672</v>
      </c>
      <c r="R56" s="499" t="s">
        <v>683</v>
      </c>
      <c r="S56" s="500" t="s">
        <v>684</v>
      </c>
      <c r="T56" s="500" t="s">
        <v>672</v>
      </c>
      <c r="U56" s="499" t="s">
        <v>690</v>
      </c>
      <c r="V56" s="500" t="s">
        <v>687</v>
      </c>
      <c r="W56" s="501" t="s">
        <v>672</v>
      </c>
      <c r="X56" s="500" t="s">
        <v>688</v>
      </c>
      <c r="Y56" s="500" t="s">
        <v>689</v>
      </c>
      <c r="Z56" s="501" t="s">
        <v>672</v>
      </c>
      <c r="AA56" s="500" t="s">
        <v>667</v>
      </c>
      <c r="AB56" s="500" t="s">
        <v>638</v>
      </c>
      <c r="AC56" s="500" t="s">
        <v>672</v>
      </c>
      <c r="AD56" s="499" t="s">
        <v>637</v>
      </c>
      <c r="AE56" s="500" t="s">
        <v>638</v>
      </c>
      <c r="AF56" s="501" t="s">
        <v>672</v>
      </c>
      <c r="AG56" s="500" t="s">
        <v>695</v>
      </c>
      <c r="AH56" s="500" t="s">
        <v>696</v>
      </c>
      <c r="AI56" s="500" t="s">
        <v>672</v>
      </c>
      <c r="AJ56" s="499" t="s">
        <v>639</v>
      </c>
      <c r="AK56" s="500" t="s">
        <v>542</v>
      </c>
      <c r="AL56" s="501" t="s">
        <v>673</v>
      </c>
      <c r="AM56" s="500" t="s">
        <v>717</v>
      </c>
      <c r="AN56" s="500" t="s">
        <v>687</v>
      </c>
      <c r="AO56" s="500" t="s">
        <v>672</v>
      </c>
      <c r="AP56" s="500" t="s">
        <v>916</v>
      </c>
      <c r="AQ56" s="500" t="s">
        <v>915</v>
      </c>
      <c r="AR56" s="500" t="s">
        <v>672</v>
      </c>
      <c r="AS56" s="499" t="str">
        <f>"S2-0119-"&amp;BY56&amp;CC56&amp;CV56&amp;CZ56&amp;DD56</f>
        <v>S2-0119-S1Z0</v>
      </c>
      <c r="AT56" s="500" t="s">
        <v>946</v>
      </c>
      <c r="AU56" s="501">
        <v>1</v>
      </c>
      <c r="AV56" s="499" t="s">
        <v>948</v>
      </c>
      <c r="AW56" s="500" t="s">
        <v>949</v>
      </c>
      <c r="AX56" s="501" t="s">
        <v>950</v>
      </c>
      <c r="AY56" s="499" t="s">
        <v>661</v>
      </c>
      <c r="AZ56" s="500" t="s">
        <v>661</v>
      </c>
      <c r="BA56" s="501" t="s">
        <v>661</v>
      </c>
      <c r="BB56" s="499" t="s">
        <v>661</v>
      </c>
      <c r="BC56" s="500" t="s">
        <v>661</v>
      </c>
      <c r="BD56" s="501" t="s">
        <v>661</v>
      </c>
      <c r="BE56" s="500" t="s">
        <v>661</v>
      </c>
      <c r="BF56" s="500" t="s">
        <v>661</v>
      </c>
      <c r="BG56" s="500" t="s">
        <v>661</v>
      </c>
      <c r="BH56" s="499" t="s">
        <v>661</v>
      </c>
      <c r="BI56" s="500" t="s">
        <v>661</v>
      </c>
      <c r="BJ56" s="501" t="s">
        <v>661</v>
      </c>
      <c r="BK56" s="500" t="s">
        <v>661</v>
      </c>
      <c r="BL56" s="500" t="s">
        <v>661</v>
      </c>
      <c r="BM56" s="500" t="s">
        <v>661</v>
      </c>
      <c r="BN56" s="499" t="s">
        <v>661</v>
      </c>
      <c r="BO56" s="500" t="s">
        <v>661</v>
      </c>
      <c r="BP56" s="501" t="s">
        <v>661</v>
      </c>
      <c r="BQ56" s="500" t="s">
        <v>661</v>
      </c>
      <c r="BR56" s="500" t="s">
        <v>661</v>
      </c>
      <c r="BS56" s="500" t="s">
        <v>661</v>
      </c>
      <c r="BT56" s="499" t="s">
        <v>661</v>
      </c>
      <c r="BU56" s="500" t="s">
        <v>661</v>
      </c>
      <c r="BV56" s="501" t="s">
        <v>661</v>
      </c>
      <c r="BW56" s="510"/>
      <c r="BX56" s="492" t="str">
        <f>BY56&amp;CC56&amp;CV56&amp;CZ56&amp;DD56</f>
        <v>S1Z0</v>
      </c>
      <c r="BY56" s="517" t="s">
        <v>2</v>
      </c>
      <c r="BZ56" s="499" t="s">
        <v>694</v>
      </c>
      <c r="CA56" s="500" t="s">
        <v>903</v>
      </c>
      <c r="CB56" s="501" t="s">
        <v>672</v>
      </c>
      <c r="CC56" s="503">
        <v>1</v>
      </c>
      <c r="CD56" s="499" t="s">
        <v>677</v>
      </c>
      <c r="CE56" s="500" t="s">
        <v>662</v>
      </c>
      <c r="CF56" s="501" t="s">
        <v>692</v>
      </c>
      <c r="CG56" s="499" t="s">
        <v>679</v>
      </c>
      <c r="CH56" s="500" t="s">
        <v>732</v>
      </c>
      <c r="CI56" s="501" t="s">
        <v>692</v>
      </c>
      <c r="CJ56" s="499" t="s">
        <v>678</v>
      </c>
      <c r="CK56" s="500" t="s">
        <v>733</v>
      </c>
      <c r="CL56" s="501" t="s">
        <v>673</v>
      </c>
      <c r="CM56" s="499" t="s">
        <v>680</v>
      </c>
      <c r="CN56" s="500" t="s">
        <v>734</v>
      </c>
      <c r="CO56" s="501" t="s">
        <v>673</v>
      </c>
      <c r="CP56" s="499" t="s">
        <v>661</v>
      </c>
      <c r="CQ56" s="500" t="s">
        <v>661</v>
      </c>
      <c r="CR56" s="501" t="s">
        <v>661</v>
      </c>
      <c r="CS56" s="499" t="s">
        <v>661</v>
      </c>
      <c r="CT56" s="500" t="s">
        <v>661</v>
      </c>
      <c r="CU56" s="501" t="s">
        <v>661</v>
      </c>
      <c r="CV56" s="503" t="s">
        <v>945</v>
      </c>
      <c r="CW56" s="499" t="s">
        <v>718</v>
      </c>
      <c r="CX56" s="500" t="s">
        <v>686</v>
      </c>
      <c r="CY56" s="501" t="s">
        <v>672</v>
      </c>
      <c r="CZ56" s="503">
        <v>0</v>
      </c>
      <c r="DA56" s="499" t="s">
        <v>661</v>
      </c>
      <c r="DB56" s="500" t="s">
        <v>661</v>
      </c>
      <c r="DC56" s="501" t="s">
        <v>661</v>
      </c>
      <c r="DD56" s="509"/>
      <c r="DE56" s="510"/>
      <c r="EY56" s="31"/>
      <c r="EZ56" s="31"/>
      <c r="FA56" s="31"/>
      <c r="FB56" s="31"/>
      <c r="FC56" s="31"/>
      <c r="FD56" s="31"/>
      <c r="FE56" s="31"/>
      <c r="FF56" s="31"/>
      <c r="FG56" s="31"/>
    </row>
    <row r="57" spans="1:231" s="28" customFormat="1" ht="12.75" customHeight="1" x14ac:dyDescent="0.15">
      <c r="A57" s="515"/>
      <c r="B57" s="495" t="s">
        <v>701</v>
      </c>
      <c r="C57" s="504" t="s">
        <v>666</v>
      </c>
      <c r="D57" s="505" t="s">
        <v>665</v>
      </c>
      <c r="E57" s="506" t="s">
        <v>673</v>
      </c>
      <c r="F57" s="504" t="s">
        <v>717</v>
      </c>
      <c r="G57" s="505" t="s">
        <v>687</v>
      </c>
      <c r="H57" s="506" t="s">
        <v>672</v>
      </c>
      <c r="I57" s="504" t="s">
        <v>667</v>
      </c>
      <c r="J57" s="505" t="s">
        <v>638</v>
      </c>
      <c r="K57" s="506" t="s">
        <v>672</v>
      </c>
      <c r="L57" s="504" t="s">
        <v>669</v>
      </c>
      <c r="M57" s="505" t="s">
        <v>662</v>
      </c>
      <c r="N57" s="506" t="s">
        <v>673</v>
      </c>
      <c r="O57" s="505" t="s">
        <v>670</v>
      </c>
      <c r="P57" s="505" t="s">
        <v>662</v>
      </c>
      <c r="Q57" s="505" t="s">
        <v>673</v>
      </c>
      <c r="R57" s="504" t="s">
        <v>637</v>
      </c>
      <c r="S57" s="505" t="s">
        <v>638</v>
      </c>
      <c r="T57" s="505" t="s">
        <v>672</v>
      </c>
      <c r="U57" s="504" t="s">
        <v>639</v>
      </c>
      <c r="V57" s="505" t="s">
        <v>542</v>
      </c>
      <c r="W57" s="506" t="s">
        <v>673</v>
      </c>
      <c r="X57" s="500" t="s">
        <v>661</v>
      </c>
      <c r="Y57" s="500" t="s">
        <v>661</v>
      </c>
      <c r="Z57" s="501" t="s">
        <v>661</v>
      </c>
      <c r="AA57" s="500" t="s">
        <v>661</v>
      </c>
      <c r="AB57" s="500" t="s">
        <v>661</v>
      </c>
      <c r="AC57" s="500" t="s">
        <v>661</v>
      </c>
      <c r="AD57" s="499" t="s">
        <v>661</v>
      </c>
      <c r="AE57" s="500" t="s">
        <v>661</v>
      </c>
      <c r="AF57" s="501" t="s">
        <v>661</v>
      </c>
      <c r="AG57" s="500" t="s">
        <v>661</v>
      </c>
      <c r="AH57" s="500" t="s">
        <v>661</v>
      </c>
      <c r="AI57" s="500" t="s">
        <v>661</v>
      </c>
      <c r="AJ57" s="499" t="s">
        <v>661</v>
      </c>
      <c r="AK57" s="500" t="s">
        <v>661</v>
      </c>
      <c r="AL57" s="501" t="s">
        <v>661</v>
      </c>
      <c r="AM57" s="500" t="s">
        <v>661</v>
      </c>
      <c r="AN57" s="500" t="s">
        <v>661</v>
      </c>
      <c r="AO57" s="500" t="s">
        <v>661</v>
      </c>
      <c r="AP57" s="500" t="s">
        <v>661</v>
      </c>
      <c r="AQ57" s="500" t="s">
        <v>661</v>
      </c>
      <c r="AR57" s="500" t="s">
        <v>661</v>
      </c>
      <c r="AS57" s="499" t="s">
        <v>661</v>
      </c>
      <c r="AT57" s="500" t="s">
        <v>661</v>
      </c>
      <c r="AU57" s="501" t="s">
        <v>661</v>
      </c>
      <c r="AV57" s="499" t="s">
        <v>661</v>
      </c>
      <c r="AW57" s="500" t="s">
        <v>661</v>
      </c>
      <c r="AX57" s="501" t="s">
        <v>661</v>
      </c>
      <c r="AY57" s="499" t="s">
        <v>661</v>
      </c>
      <c r="AZ57" s="500" t="s">
        <v>661</v>
      </c>
      <c r="BA57" s="501" t="s">
        <v>661</v>
      </c>
      <c r="BB57" s="499" t="s">
        <v>661</v>
      </c>
      <c r="BC57" s="500" t="s">
        <v>661</v>
      </c>
      <c r="BD57" s="501" t="s">
        <v>661</v>
      </c>
      <c r="BE57" s="500" t="s">
        <v>661</v>
      </c>
      <c r="BF57" s="500" t="s">
        <v>661</v>
      </c>
      <c r="BG57" s="500" t="s">
        <v>661</v>
      </c>
      <c r="BH57" s="499" t="s">
        <v>661</v>
      </c>
      <c r="BI57" s="500" t="s">
        <v>661</v>
      </c>
      <c r="BJ57" s="501" t="s">
        <v>661</v>
      </c>
      <c r="BK57" s="500" t="s">
        <v>661</v>
      </c>
      <c r="BL57" s="500" t="s">
        <v>661</v>
      </c>
      <c r="BM57" s="500" t="s">
        <v>661</v>
      </c>
      <c r="BN57" s="499" t="s">
        <v>661</v>
      </c>
      <c r="BO57" s="500" t="s">
        <v>661</v>
      </c>
      <c r="BP57" s="501" t="s">
        <v>661</v>
      </c>
      <c r="BQ57" s="500" t="s">
        <v>661</v>
      </c>
      <c r="BR57" s="500" t="s">
        <v>661</v>
      </c>
      <c r="BS57" s="500" t="s">
        <v>661</v>
      </c>
      <c r="BT57" s="499" t="s">
        <v>661</v>
      </c>
      <c r="BU57" s="500" t="s">
        <v>661</v>
      </c>
      <c r="BV57" s="501" t="s">
        <v>661</v>
      </c>
      <c r="BW57" s="510"/>
      <c r="BX57" s="510"/>
      <c r="BY57" s="507"/>
      <c r="BZ57" s="521"/>
      <c r="CA57" s="522"/>
      <c r="CB57" s="519"/>
      <c r="CC57" s="507"/>
      <c r="CD57" s="521"/>
      <c r="CE57" s="522"/>
      <c r="CF57" s="519"/>
      <c r="CG57" s="521"/>
      <c r="CH57" s="522"/>
      <c r="CI57" s="519"/>
      <c r="CJ57" s="521"/>
      <c r="CK57" s="522"/>
      <c r="CL57" s="519"/>
      <c r="CM57" s="521"/>
      <c r="CN57" s="522"/>
      <c r="CO57" s="519"/>
      <c r="CP57" s="521"/>
      <c r="CQ57" s="522"/>
      <c r="CR57" s="519"/>
      <c r="CS57" s="521"/>
      <c r="CT57" s="522"/>
      <c r="CU57" s="519"/>
      <c r="CV57" s="507"/>
      <c r="CW57" s="521"/>
      <c r="CX57" s="522"/>
      <c r="CY57" s="519"/>
      <c r="CZ57" s="507"/>
      <c r="DA57" s="521"/>
      <c r="DB57" s="522"/>
      <c r="DC57" s="519"/>
      <c r="DD57" s="507"/>
      <c r="DE57" s="508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</row>
    <row r="58" spans="1:231" s="28" customFormat="1" ht="12.75" customHeight="1" x14ac:dyDescent="0.15">
      <c r="A58" s="515"/>
      <c r="B58" s="495" t="s">
        <v>702</v>
      </c>
      <c r="C58" s="504" t="s">
        <v>717</v>
      </c>
      <c r="D58" s="500" t="s">
        <v>687</v>
      </c>
      <c r="E58" s="501" t="s">
        <v>672</v>
      </c>
      <c r="F58" s="504" t="s">
        <v>667</v>
      </c>
      <c r="G58" s="500" t="s">
        <v>638</v>
      </c>
      <c r="H58" s="501" t="s">
        <v>672</v>
      </c>
      <c r="I58" s="504" t="s">
        <v>669</v>
      </c>
      <c r="J58" s="500" t="s">
        <v>662</v>
      </c>
      <c r="K58" s="501" t="s">
        <v>692</v>
      </c>
      <c r="L58" s="504" t="s">
        <v>637</v>
      </c>
      <c r="M58" s="500" t="s">
        <v>638</v>
      </c>
      <c r="N58" s="501" t="s">
        <v>672</v>
      </c>
      <c r="O58" s="505" t="s">
        <v>639</v>
      </c>
      <c r="P58" s="500" t="s">
        <v>542</v>
      </c>
      <c r="Q58" s="500" t="s">
        <v>673</v>
      </c>
      <c r="R58" s="499" t="s">
        <v>661</v>
      </c>
      <c r="S58" s="500" t="s">
        <v>661</v>
      </c>
      <c r="T58" s="500" t="s">
        <v>661</v>
      </c>
      <c r="U58" s="499" t="s">
        <v>661</v>
      </c>
      <c r="V58" s="500" t="s">
        <v>661</v>
      </c>
      <c r="W58" s="501" t="s">
        <v>661</v>
      </c>
      <c r="X58" s="500" t="s">
        <v>661</v>
      </c>
      <c r="Y58" s="500" t="s">
        <v>661</v>
      </c>
      <c r="Z58" s="501" t="s">
        <v>661</v>
      </c>
      <c r="AA58" s="500" t="s">
        <v>661</v>
      </c>
      <c r="AB58" s="500" t="s">
        <v>661</v>
      </c>
      <c r="AC58" s="500" t="s">
        <v>661</v>
      </c>
      <c r="AD58" s="499" t="s">
        <v>661</v>
      </c>
      <c r="AE58" s="500" t="s">
        <v>661</v>
      </c>
      <c r="AF58" s="501" t="s">
        <v>661</v>
      </c>
      <c r="AG58" s="500" t="s">
        <v>661</v>
      </c>
      <c r="AH58" s="500" t="s">
        <v>661</v>
      </c>
      <c r="AI58" s="500" t="s">
        <v>661</v>
      </c>
      <c r="AJ58" s="499" t="s">
        <v>661</v>
      </c>
      <c r="AK58" s="500" t="s">
        <v>661</v>
      </c>
      <c r="AL58" s="501" t="s">
        <v>661</v>
      </c>
      <c r="AM58" s="500" t="s">
        <v>661</v>
      </c>
      <c r="AN58" s="500" t="s">
        <v>661</v>
      </c>
      <c r="AO58" s="500" t="s">
        <v>661</v>
      </c>
      <c r="AP58" s="500" t="s">
        <v>661</v>
      </c>
      <c r="AQ58" s="500" t="s">
        <v>661</v>
      </c>
      <c r="AR58" s="500" t="s">
        <v>661</v>
      </c>
      <c r="AS58" s="499" t="s">
        <v>661</v>
      </c>
      <c r="AT58" s="500" t="s">
        <v>661</v>
      </c>
      <c r="AU58" s="501" t="s">
        <v>661</v>
      </c>
      <c r="AV58" s="499" t="s">
        <v>661</v>
      </c>
      <c r="AW58" s="500" t="s">
        <v>661</v>
      </c>
      <c r="AX58" s="501" t="s">
        <v>661</v>
      </c>
      <c r="AY58" s="499" t="s">
        <v>661</v>
      </c>
      <c r="AZ58" s="500" t="s">
        <v>661</v>
      </c>
      <c r="BA58" s="501" t="s">
        <v>661</v>
      </c>
      <c r="BB58" s="499" t="s">
        <v>661</v>
      </c>
      <c r="BC58" s="500" t="s">
        <v>661</v>
      </c>
      <c r="BD58" s="501" t="s">
        <v>661</v>
      </c>
      <c r="BE58" s="500" t="s">
        <v>661</v>
      </c>
      <c r="BF58" s="500" t="s">
        <v>661</v>
      </c>
      <c r="BG58" s="500" t="s">
        <v>661</v>
      </c>
      <c r="BH58" s="499" t="s">
        <v>661</v>
      </c>
      <c r="BI58" s="500" t="s">
        <v>661</v>
      </c>
      <c r="BJ58" s="501" t="s">
        <v>661</v>
      </c>
      <c r="BK58" s="500" t="s">
        <v>661</v>
      </c>
      <c r="BL58" s="500" t="s">
        <v>661</v>
      </c>
      <c r="BM58" s="500" t="s">
        <v>661</v>
      </c>
      <c r="BN58" s="499" t="s">
        <v>661</v>
      </c>
      <c r="BO58" s="500" t="s">
        <v>661</v>
      </c>
      <c r="BP58" s="501" t="s">
        <v>661</v>
      </c>
      <c r="BQ58" s="500" t="s">
        <v>661</v>
      </c>
      <c r="BR58" s="500" t="s">
        <v>661</v>
      </c>
      <c r="BS58" s="500" t="s">
        <v>661</v>
      </c>
      <c r="BT58" s="499" t="s">
        <v>661</v>
      </c>
      <c r="BU58" s="500" t="s">
        <v>661</v>
      </c>
      <c r="BV58" s="501" t="s">
        <v>661</v>
      </c>
      <c r="BW58" s="510"/>
      <c r="BX58" s="510"/>
      <c r="BY58" s="507"/>
      <c r="BZ58" s="521"/>
      <c r="CA58" s="522"/>
      <c r="CB58" s="519"/>
      <c r="CC58" s="507"/>
      <c r="CD58" s="521"/>
      <c r="CE58" s="522"/>
      <c r="CF58" s="519"/>
      <c r="CG58" s="521"/>
      <c r="CH58" s="522"/>
      <c r="CI58" s="519"/>
      <c r="CJ58" s="521"/>
      <c r="CK58" s="522"/>
      <c r="CL58" s="519"/>
      <c r="CM58" s="521"/>
      <c r="CN58" s="522"/>
      <c r="CO58" s="519"/>
      <c r="CP58" s="521"/>
      <c r="CQ58" s="522"/>
      <c r="CR58" s="519"/>
      <c r="CS58" s="521"/>
      <c r="CT58" s="522"/>
      <c r="CU58" s="519"/>
      <c r="CV58" s="507"/>
      <c r="CW58" s="521"/>
      <c r="CX58" s="522"/>
      <c r="CY58" s="519"/>
      <c r="CZ58" s="507"/>
      <c r="DA58" s="521"/>
      <c r="DB58" s="522"/>
      <c r="DC58" s="519"/>
      <c r="DD58" s="507"/>
      <c r="DE58" s="508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</row>
    <row r="59" spans="1:231" s="31" customFormat="1" ht="12.75" customHeight="1" x14ac:dyDescent="0.15">
      <c r="A59" s="515"/>
      <c r="B59" s="495" t="s">
        <v>723</v>
      </c>
      <c r="C59" s="500" t="s">
        <v>691</v>
      </c>
      <c r="D59" s="500" t="s">
        <v>226</v>
      </c>
      <c r="E59" s="501" t="s">
        <v>672</v>
      </c>
      <c r="F59" s="499" t="s">
        <v>671</v>
      </c>
      <c r="G59" s="500" t="s">
        <v>730</v>
      </c>
      <c r="H59" s="501" t="s">
        <v>673</v>
      </c>
      <c r="I59" s="499" t="s">
        <v>670</v>
      </c>
      <c r="J59" s="500" t="s">
        <v>662</v>
      </c>
      <c r="K59" s="500" t="s">
        <v>692</v>
      </c>
      <c r="L59" s="499" t="s">
        <v>669</v>
      </c>
      <c r="M59" s="500" t="s">
        <v>662</v>
      </c>
      <c r="N59" s="501" t="s">
        <v>692</v>
      </c>
      <c r="O59" s="500" t="s">
        <v>681</v>
      </c>
      <c r="P59" s="500" t="s">
        <v>682</v>
      </c>
      <c r="Q59" s="500" t="s">
        <v>672</v>
      </c>
      <c r="R59" s="499" t="s">
        <v>683</v>
      </c>
      <c r="S59" s="500" t="s">
        <v>684</v>
      </c>
      <c r="T59" s="500" t="s">
        <v>672</v>
      </c>
      <c r="U59" s="499" t="s">
        <v>690</v>
      </c>
      <c r="V59" s="500" t="s">
        <v>687</v>
      </c>
      <c r="W59" s="501" t="s">
        <v>672</v>
      </c>
      <c r="X59" s="499" t="s">
        <v>688</v>
      </c>
      <c r="Y59" s="500" t="s">
        <v>689</v>
      </c>
      <c r="Z59" s="501" t="s">
        <v>672</v>
      </c>
      <c r="AA59" s="499" t="s">
        <v>637</v>
      </c>
      <c r="AB59" s="500" t="s">
        <v>638</v>
      </c>
      <c r="AC59" s="501" t="s">
        <v>672</v>
      </c>
      <c r="AD59" s="499" t="s">
        <v>668</v>
      </c>
      <c r="AE59" s="500" t="s">
        <v>638</v>
      </c>
      <c r="AF59" s="501" t="s">
        <v>672</v>
      </c>
      <c r="AG59" s="499" t="s">
        <v>698</v>
      </c>
      <c r="AH59" s="500" t="s">
        <v>696</v>
      </c>
      <c r="AI59" s="501" t="s">
        <v>672</v>
      </c>
      <c r="AJ59" s="499" t="s">
        <v>639</v>
      </c>
      <c r="AK59" s="500" t="s">
        <v>542</v>
      </c>
      <c r="AL59" s="501" t="s">
        <v>673</v>
      </c>
      <c r="AM59" s="500" t="s">
        <v>717</v>
      </c>
      <c r="AN59" s="500" t="s">
        <v>687</v>
      </c>
      <c r="AO59" s="501" t="s">
        <v>672</v>
      </c>
      <c r="AP59" s="499" t="s">
        <v>916</v>
      </c>
      <c r="AQ59" s="500" t="s">
        <v>915</v>
      </c>
      <c r="AR59" s="501" t="s">
        <v>672</v>
      </c>
      <c r="AS59" s="499" t="str">
        <f>"S2-0119-"&amp;BY59&amp;CC59&amp;CV59&amp;CZ59&amp;DD59</f>
        <v>S2-0119-S1X0</v>
      </c>
      <c r="AT59" s="500" t="s">
        <v>946</v>
      </c>
      <c r="AU59" s="501">
        <v>1</v>
      </c>
      <c r="AV59" s="499" t="s">
        <v>948</v>
      </c>
      <c r="AW59" s="500" t="s">
        <v>949</v>
      </c>
      <c r="AX59" s="501" t="s">
        <v>950</v>
      </c>
      <c r="AY59" s="499" t="s">
        <v>661</v>
      </c>
      <c r="AZ59" s="500" t="s">
        <v>661</v>
      </c>
      <c r="BA59" s="501" t="s">
        <v>661</v>
      </c>
      <c r="BB59" s="499" t="s">
        <v>661</v>
      </c>
      <c r="BC59" s="500" t="s">
        <v>661</v>
      </c>
      <c r="BD59" s="501" t="s">
        <v>661</v>
      </c>
      <c r="BE59" s="500" t="s">
        <v>661</v>
      </c>
      <c r="BF59" s="500" t="s">
        <v>661</v>
      </c>
      <c r="BG59" s="500" t="s">
        <v>661</v>
      </c>
      <c r="BH59" s="499" t="s">
        <v>661</v>
      </c>
      <c r="BI59" s="500" t="s">
        <v>661</v>
      </c>
      <c r="BJ59" s="501" t="s">
        <v>661</v>
      </c>
      <c r="BK59" s="500" t="s">
        <v>661</v>
      </c>
      <c r="BL59" s="500" t="s">
        <v>661</v>
      </c>
      <c r="BM59" s="500" t="s">
        <v>661</v>
      </c>
      <c r="BN59" s="499" t="s">
        <v>661</v>
      </c>
      <c r="BO59" s="500" t="s">
        <v>661</v>
      </c>
      <c r="BP59" s="501" t="s">
        <v>661</v>
      </c>
      <c r="BQ59" s="500" t="s">
        <v>661</v>
      </c>
      <c r="BR59" s="500" t="s">
        <v>661</v>
      </c>
      <c r="BS59" s="500" t="s">
        <v>661</v>
      </c>
      <c r="BT59" s="499" t="s">
        <v>661</v>
      </c>
      <c r="BU59" s="500" t="s">
        <v>661</v>
      </c>
      <c r="BV59" s="501" t="s">
        <v>661</v>
      </c>
      <c r="BW59" s="510"/>
      <c r="BX59" s="492" t="str">
        <f>BY59&amp;CC59&amp;CV59&amp;CZ59&amp;DD59</f>
        <v>S1X0</v>
      </c>
      <c r="BY59" s="517" t="s">
        <v>2</v>
      </c>
      <c r="BZ59" s="499" t="s">
        <v>694</v>
      </c>
      <c r="CA59" s="500" t="s">
        <v>903</v>
      </c>
      <c r="CB59" s="501" t="s">
        <v>672</v>
      </c>
      <c r="CC59" s="503">
        <v>1</v>
      </c>
      <c r="CD59" s="499" t="s">
        <v>677</v>
      </c>
      <c r="CE59" s="500" t="s">
        <v>662</v>
      </c>
      <c r="CF59" s="501" t="s">
        <v>692</v>
      </c>
      <c r="CG59" s="499" t="s">
        <v>679</v>
      </c>
      <c r="CH59" s="500" t="s">
        <v>732</v>
      </c>
      <c r="CI59" s="501" t="s">
        <v>692</v>
      </c>
      <c r="CJ59" s="499" t="s">
        <v>678</v>
      </c>
      <c r="CK59" s="500" t="s">
        <v>733</v>
      </c>
      <c r="CL59" s="501" t="s">
        <v>673</v>
      </c>
      <c r="CM59" s="499" t="s">
        <v>680</v>
      </c>
      <c r="CN59" s="500" t="s">
        <v>734</v>
      </c>
      <c r="CO59" s="501" t="s">
        <v>673</v>
      </c>
      <c r="CP59" s="499" t="s">
        <v>661</v>
      </c>
      <c r="CQ59" s="500" t="s">
        <v>661</v>
      </c>
      <c r="CR59" s="501" t="s">
        <v>661</v>
      </c>
      <c r="CS59" s="499" t="s">
        <v>661</v>
      </c>
      <c r="CT59" s="500" t="s">
        <v>661</v>
      </c>
      <c r="CU59" s="501" t="s">
        <v>661</v>
      </c>
      <c r="CV59" s="503" t="s">
        <v>943</v>
      </c>
      <c r="CW59" s="499" t="s">
        <v>927</v>
      </c>
      <c r="CX59" s="500" t="s">
        <v>686</v>
      </c>
      <c r="CY59" s="501" t="s">
        <v>672</v>
      </c>
      <c r="CZ59" s="503">
        <v>0</v>
      </c>
      <c r="DA59" s="499" t="s">
        <v>661</v>
      </c>
      <c r="DB59" s="500" t="s">
        <v>661</v>
      </c>
      <c r="DC59" s="501" t="s">
        <v>661</v>
      </c>
      <c r="DD59" s="509"/>
      <c r="DE59" s="510"/>
      <c r="DF59" s="28"/>
      <c r="DG59" s="28"/>
      <c r="DH59" s="28"/>
      <c r="DI59" s="28"/>
      <c r="DJ59" s="28"/>
      <c r="DK59" s="28"/>
      <c r="DL59" s="28"/>
      <c r="DM59" s="28"/>
      <c r="DN59" s="28"/>
      <c r="DO59" s="28"/>
      <c r="DP59" s="28"/>
      <c r="DQ59" s="28"/>
      <c r="DR59" s="28"/>
      <c r="DS59" s="28"/>
      <c r="DT59" s="28"/>
      <c r="DU59" s="28"/>
      <c r="DV59" s="28"/>
      <c r="DW59" s="28"/>
      <c r="DX59" s="28"/>
      <c r="DY59" s="28"/>
      <c r="DZ59" s="28"/>
      <c r="EA59" s="28"/>
      <c r="EB59" s="28"/>
      <c r="EC59" s="28"/>
      <c r="ED59" s="28"/>
      <c r="EE59" s="28"/>
      <c r="EF59" s="28"/>
      <c r="EG59" s="28"/>
      <c r="EH59" s="28"/>
      <c r="EI59" s="28"/>
      <c r="EJ59" s="28"/>
      <c r="EK59" s="28"/>
      <c r="EL59" s="28"/>
      <c r="EM59" s="28"/>
      <c r="EN59" s="28"/>
      <c r="EO59" s="28"/>
      <c r="EP59" s="28"/>
      <c r="EQ59" s="28"/>
      <c r="ER59" s="28"/>
      <c r="ES59" s="28"/>
      <c r="ET59" s="28"/>
      <c r="EU59" s="28"/>
      <c r="EV59" s="28"/>
      <c r="EW59" s="28"/>
      <c r="EX59" s="28"/>
      <c r="FH59" s="28"/>
      <c r="FI59" s="28"/>
      <c r="FJ59" s="28"/>
      <c r="FK59" s="28"/>
      <c r="FL59" s="28"/>
      <c r="FM59" s="28"/>
      <c r="FN59" s="28"/>
      <c r="FO59" s="28"/>
      <c r="FP59" s="28"/>
      <c r="FQ59" s="28"/>
      <c r="FR59" s="28"/>
      <c r="FS59" s="28"/>
      <c r="FT59" s="28"/>
      <c r="FU59" s="28"/>
      <c r="FV59" s="28"/>
      <c r="FW59" s="28"/>
      <c r="FX59" s="28"/>
      <c r="FY59" s="28"/>
      <c r="FZ59" s="28"/>
      <c r="GA59" s="28"/>
      <c r="GB59" s="28"/>
      <c r="GC59" s="28"/>
      <c r="GD59" s="28"/>
      <c r="GE59" s="28"/>
      <c r="GF59" s="28"/>
      <c r="GG59" s="28"/>
      <c r="GH59" s="28"/>
      <c r="GI59" s="28"/>
      <c r="GJ59" s="28"/>
      <c r="GK59" s="28"/>
      <c r="GL59" s="28"/>
      <c r="GM59" s="28"/>
      <c r="GN59" s="28"/>
      <c r="GO59" s="28"/>
      <c r="GP59" s="28"/>
      <c r="GQ59" s="28"/>
      <c r="GR59" s="28"/>
      <c r="GS59" s="28"/>
      <c r="GT59" s="28"/>
      <c r="GU59" s="28"/>
      <c r="GV59" s="28"/>
      <c r="GW59" s="28"/>
      <c r="GX59" s="28"/>
      <c r="GY59" s="28"/>
      <c r="GZ59" s="28"/>
      <c r="HA59" s="28"/>
      <c r="HB59" s="28"/>
      <c r="HC59" s="28"/>
      <c r="HD59" s="28"/>
      <c r="HE59" s="28"/>
      <c r="HF59" s="28"/>
      <c r="HG59" s="28"/>
      <c r="HH59" s="28"/>
      <c r="HI59" s="28"/>
      <c r="HJ59" s="28"/>
      <c r="HK59" s="28"/>
      <c r="HL59" s="28"/>
      <c r="HM59" s="28"/>
      <c r="HN59" s="28"/>
      <c r="HO59" s="28"/>
      <c r="HP59" s="28"/>
      <c r="HQ59" s="28"/>
      <c r="HR59" s="28"/>
      <c r="HS59" s="28"/>
      <c r="HT59" s="28"/>
      <c r="HU59" s="28"/>
      <c r="HV59" s="28"/>
      <c r="HW59" s="28"/>
    </row>
    <row r="60" spans="1:231" s="28" customFormat="1" ht="12.75" customHeight="1" x14ac:dyDescent="0.15">
      <c r="A60" s="515"/>
      <c r="B60" s="495" t="s">
        <v>724</v>
      </c>
      <c r="C60" s="500" t="s">
        <v>693</v>
      </c>
      <c r="D60" s="500" t="s">
        <v>226</v>
      </c>
      <c r="E60" s="501" t="s">
        <v>672</v>
      </c>
      <c r="F60" s="499" t="s">
        <v>671</v>
      </c>
      <c r="G60" s="500" t="s">
        <v>730</v>
      </c>
      <c r="H60" s="501" t="s">
        <v>673</v>
      </c>
      <c r="I60" s="500" t="s">
        <v>670</v>
      </c>
      <c r="J60" s="500" t="s">
        <v>662</v>
      </c>
      <c r="K60" s="500" t="s">
        <v>692</v>
      </c>
      <c r="L60" s="499" t="s">
        <v>669</v>
      </c>
      <c r="M60" s="500" t="s">
        <v>662</v>
      </c>
      <c r="N60" s="501" t="s">
        <v>692</v>
      </c>
      <c r="O60" s="499" t="s">
        <v>681</v>
      </c>
      <c r="P60" s="500" t="s">
        <v>682</v>
      </c>
      <c r="Q60" s="501" t="s">
        <v>672</v>
      </c>
      <c r="R60" s="500" t="s">
        <v>683</v>
      </c>
      <c r="S60" s="500" t="s">
        <v>684</v>
      </c>
      <c r="T60" s="500" t="s">
        <v>672</v>
      </c>
      <c r="U60" s="499" t="s">
        <v>690</v>
      </c>
      <c r="V60" s="500" t="s">
        <v>687</v>
      </c>
      <c r="W60" s="501" t="s">
        <v>672</v>
      </c>
      <c r="X60" s="499" t="s">
        <v>688</v>
      </c>
      <c r="Y60" s="500" t="s">
        <v>689</v>
      </c>
      <c r="Z60" s="501" t="s">
        <v>672</v>
      </c>
      <c r="AA60" s="499" t="s">
        <v>637</v>
      </c>
      <c r="AB60" s="500" t="s">
        <v>638</v>
      </c>
      <c r="AC60" s="501" t="s">
        <v>672</v>
      </c>
      <c r="AD60" s="499" t="s">
        <v>668</v>
      </c>
      <c r="AE60" s="500" t="s">
        <v>638</v>
      </c>
      <c r="AF60" s="501" t="s">
        <v>672</v>
      </c>
      <c r="AG60" s="499" t="s">
        <v>698</v>
      </c>
      <c r="AH60" s="500" t="s">
        <v>696</v>
      </c>
      <c r="AI60" s="501" t="s">
        <v>672</v>
      </c>
      <c r="AJ60" s="499" t="s">
        <v>639</v>
      </c>
      <c r="AK60" s="500" t="s">
        <v>542</v>
      </c>
      <c r="AL60" s="501" t="s">
        <v>673</v>
      </c>
      <c r="AM60" s="500" t="s">
        <v>717</v>
      </c>
      <c r="AN60" s="500" t="s">
        <v>687</v>
      </c>
      <c r="AO60" s="501" t="s">
        <v>672</v>
      </c>
      <c r="AP60" s="499" t="s">
        <v>916</v>
      </c>
      <c r="AQ60" s="500" t="s">
        <v>915</v>
      </c>
      <c r="AR60" s="501" t="s">
        <v>672</v>
      </c>
      <c r="AS60" s="499" t="str">
        <f>"S2-0119-"&amp;BY60&amp;CC60&amp;CV60&amp;CZ60&amp;DD60</f>
        <v>S2-0119-S1X0</v>
      </c>
      <c r="AT60" s="500" t="s">
        <v>946</v>
      </c>
      <c r="AU60" s="501">
        <v>1</v>
      </c>
      <c r="AV60" s="499" t="s">
        <v>948</v>
      </c>
      <c r="AW60" s="500" t="s">
        <v>949</v>
      </c>
      <c r="AX60" s="501" t="s">
        <v>950</v>
      </c>
      <c r="AY60" s="499" t="s">
        <v>661</v>
      </c>
      <c r="AZ60" s="500" t="s">
        <v>661</v>
      </c>
      <c r="BA60" s="501" t="s">
        <v>661</v>
      </c>
      <c r="BB60" s="499" t="s">
        <v>661</v>
      </c>
      <c r="BC60" s="500" t="s">
        <v>661</v>
      </c>
      <c r="BD60" s="501" t="s">
        <v>661</v>
      </c>
      <c r="BE60" s="500" t="s">
        <v>661</v>
      </c>
      <c r="BF60" s="500" t="s">
        <v>661</v>
      </c>
      <c r="BG60" s="500" t="s">
        <v>661</v>
      </c>
      <c r="BH60" s="499" t="s">
        <v>661</v>
      </c>
      <c r="BI60" s="500" t="s">
        <v>661</v>
      </c>
      <c r="BJ60" s="501" t="s">
        <v>661</v>
      </c>
      <c r="BK60" s="500" t="s">
        <v>661</v>
      </c>
      <c r="BL60" s="500" t="s">
        <v>661</v>
      </c>
      <c r="BM60" s="500" t="s">
        <v>661</v>
      </c>
      <c r="BN60" s="499" t="s">
        <v>661</v>
      </c>
      <c r="BO60" s="500" t="s">
        <v>661</v>
      </c>
      <c r="BP60" s="501" t="s">
        <v>661</v>
      </c>
      <c r="BQ60" s="500" t="s">
        <v>661</v>
      </c>
      <c r="BR60" s="500" t="s">
        <v>661</v>
      </c>
      <c r="BS60" s="500" t="s">
        <v>661</v>
      </c>
      <c r="BT60" s="499" t="s">
        <v>661</v>
      </c>
      <c r="BU60" s="500" t="s">
        <v>661</v>
      </c>
      <c r="BV60" s="501" t="s">
        <v>661</v>
      </c>
      <c r="BW60" s="510"/>
      <c r="BX60" s="492" t="str">
        <f>BY60&amp;CC60&amp;CV60&amp;CZ60&amp;DD60</f>
        <v>S1X0</v>
      </c>
      <c r="BY60" s="517" t="s">
        <v>2</v>
      </c>
      <c r="BZ60" s="499" t="s">
        <v>694</v>
      </c>
      <c r="CA60" s="500" t="s">
        <v>903</v>
      </c>
      <c r="CB60" s="501" t="s">
        <v>672</v>
      </c>
      <c r="CC60" s="503">
        <v>1</v>
      </c>
      <c r="CD60" s="499" t="s">
        <v>677</v>
      </c>
      <c r="CE60" s="500" t="s">
        <v>662</v>
      </c>
      <c r="CF60" s="501" t="s">
        <v>692</v>
      </c>
      <c r="CG60" s="499" t="s">
        <v>679</v>
      </c>
      <c r="CH60" s="500" t="s">
        <v>732</v>
      </c>
      <c r="CI60" s="501" t="s">
        <v>692</v>
      </c>
      <c r="CJ60" s="499" t="s">
        <v>678</v>
      </c>
      <c r="CK60" s="500" t="s">
        <v>733</v>
      </c>
      <c r="CL60" s="501" t="s">
        <v>673</v>
      </c>
      <c r="CM60" s="499" t="s">
        <v>680</v>
      </c>
      <c r="CN60" s="500" t="s">
        <v>734</v>
      </c>
      <c r="CO60" s="501" t="s">
        <v>673</v>
      </c>
      <c r="CP60" s="499" t="s">
        <v>661</v>
      </c>
      <c r="CQ60" s="500" t="s">
        <v>661</v>
      </c>
      <c r="CR60" s="501" t="s">
        <v>661</v>
      </c>
      <c r="CS60" s="499" t="s">
        <v>661</v>
      </c>
      <c r="CT60" s="500" t="s">
        <v>661</v>
      </c>
      <c r="CU60" s="501" t="s">
        <v>661</v>
      </c>
      <c r="CV60" s="503" t="s">
        <v>943</v>
      </c>
      <c r="CW60" s="499" t="s">
        <v>927</v>
      </c>
      <c r="CX60" s="500" t="s">
        <v>686</v>
      </c>
      <c r="CY60" s="501" t="s">
        <v>672</v>
      </c>
      <c r="CZ60" s="503">
        <v>0</v>
      </c>
      <c r="DA60" s="499" t="s">
        <v>661</v>
      </c>
      <c r="DB60" s="500" t="s">
        <v>661</v>
      </c>
      <c r="DC60" s="501" t="s">
        <v>661</v>
      </c>
      <c r="DD60" s="509"/>
      <c r="DE60" s="510"/>
      <c r="EY60" s="31"/>
      <c r="EZ60" s="31"/>
      <c r="FA60" s="31"/>
      <c r="FB60" s="31"/>
      <c r="FC60" s="31"/>
      <c r="FD60" s="31"/>
      <c r="FE60" s="31"/>
      <c r="FF60" s="31"/>
      <c r="FG60" s="31"/>
    </row>
    <row r="61" spans="1:231" s="28" customFormat="1" ht="12.75" customHeight="1" x14ac:dyDescent="0.15">
      <c r="A61" s="515"/>
      <c r="B61" s="495" t="s">
        <v>703</v>
      </c>
      <c r="C61" s="505" t="s">
        <v>717</v>
      </c>
      <c r="D61" s="505" t="s">
        <v>687</v>
      </c>
      <c r="E61" s="506" t="s">
        <v>672</v>
      </c>
      <c r="F61" s="504" t="s">
        <v>667</v>
      </c>
      <c r="G61" s="505" t="s">
        <v>638</v>
      </c>
      <c r="H61" s="506" t="s">
        <v>672</v>
      </c>
      <c r="I61" s="505" t="s">
        <v>669</v>
      </c>
      <c r="J61" s="505" t="s">
        <v>662</v>
      </c>
      <c r="K61" s="505" t="s">
        <v>692</v>
      </c>
      <c r="L61" s="504" t="s">
        <v>670</v>
      </c>
      <c r="M61" s="505" t="s">
        <v>662</v>
      </c>
      <c r="N61" s="506" t="s">
        <v>692</v>
      </c>
      <c r="O61" s="504" t="s">
        <v>637</v>
      </c>
      <c r="P61" s="505" t="s">
        <v>638</v>
      </c>
      <c r="Q61" s="506" t="s">
        <v>672</v>
      </c>
      <c r="R61" s="505" t="s">
        <v>639</v>
      </c>
      <c r="S61" s="505" t="s">
        <v>542</v>
      </c>
      <c r="T61" s="505" t="s">
        <v>673</v>
      </c>
      <c r="U61" s="499" t="s">
        <v>661</v>
      </c>
      <c r="V61" s="500" t="s">
        <v>661</v>
      </c>
      <c r="W61" s="501" t="s">
        <v>661</v>
      </c>
      <c r="X61" s="499" t="s">
        <v>661</v>
      </c>
      <c r="Y61" s="500" t="s">
        <v>661</v>
      </c>
      <c r="Z61" s="501" t="s">
        <v>661</v>
      </c>
      <c r="AA61" s="499" t="s">
        <v>661</v>
      </c>
      <c r="AB61" s="500" t="s">
        <v>661</v>
      </c>
      <c r="AC61" s="501" t="s">
        <v>661</v>
      </c>
      <c r="AD61" s="499" t="s">
        <v>661</v>
      </c>
      <c r="AE61" s="500" t="s">
        <v>661</v>
      </c>
      <c r="AF61" s="501" t="s">
        <v>661</v>
      </c>
      <c r="AG61" s="499" t="s">
        <v>661</v>
      </c>
      <c r="AH61" s="500" t="s">
        <v>661</v>
      </c>
      <c r="AI61" s="501" t="s">
        <v>661</v>
      </c>
      <c r="AJ61" s="499" t="s">
        <v>661</v>
      </c>
      <c r="AK61" s="500" t="s">
        <v>661</v>
      </c>
      <c r="AL61" s="501" t="s">
        <v>661</v>
      </c>
      <c r="AM61" s="500" t="s">
        <v>661</v>
      </c>
      <c r="AN61" s="500" t="s">
        <v>661</v>
      </c>
      <c r="AO61" s="501" t="s">
        <v>661</v>
      </c>
      <c r="AP61" s="499" t="s">
        <v>661</v>
      </c>
      <c r="AQ61" s="500" t="s">
        <v>661</v>
      </c>
      <c r="AR61" s="501" t="s">
        <v>661</v>
      </c>
      <c r="AS61" s="499" t="s">
        <v>661</v>
      </c>
      <c r="AT61" s="500" t="s">
        <v>661</v>
      </c>
      <c r="AU61" s="501" t="s">
        <v>661</v>
      </c>
      <c r="AV61" s="499" t="s">
        <v>661</v>
      </c>
      <c r="AW61" s="500" t="s">
        <v>661</v>
      </c>
      <c r="AX61" s="501" t="s">
        <v>661</v>
      </c>
      <c r="AY61" s="499" t="s">
        <v>661</v>
      </c>
      <c r="AZ61" s="500" t="s">
        <v>661</v>
      </c>
      <c r="BA61" s="501" t="s">
        <v>661</v>
      </c>
      <c r="BB61" s="499" t="s">
        <v>661</v>
      </c>
      <c r="BC61" s="500" t="s">
        <v>661</v>
      </c>
      <c r="BD61" s="501" t="s">
        <v>661</v>
      </c>
      <c r="BE61" s="500" t="s">
        <v>661</v>
      </c>
      <c r="BF61" s="500" t="s">
        <v>661</v>
      </c>
      <c r="BG61" s="500" t="s">
        <v>661</v>
      </c>
      <c r="BH61" s="499" t="s">
        <v>661</v>
      </c>
      <c r="BI61" s="500" t="s">
        <v>661</v>
      </c>
      <c r="BJ61" s="501" t="s">
        <v>661</v>
      </c>
      <c r="BK61" s="500" t="s">
        <v>661</v>
      </c>
      <c r="BL61" s="500" t="s">
        <v>661</v>
      </c>
      <c r="BM61" s="500" t="s">
        <v>661</v>
      </c>
      <c r="BN61" s="499" t="s">
        <v>661</v>
      </c>
      <c r="BO61" s="500" t="s">
        <v>661</v>
      </c>
      <c r="BP61" s="501" t="s">
        <v>661</v>
      </c>
      <c r="BQ61" s="500" t="s">
        <v>661</v>
      </c>
      <c r="BR61" s="500" t="s">
        <v>661</v>
      </c>
      <c r="BS61" s="500" t="s">
        <v>661</v>
      </c>
      <c r="BT61" s="499" t="s">
        <v>661</v>
      </c>
      <c r="BU61" s="500" t="s">
        <v>661</v>
      </c>
      <c r="BV61" s="501" t="s">
        <v>661</v>
      </c>
      <c r="BW61" s="510"/>
      <c r="BX61" s="510"/>
      <c r="BY61" s="507"/>
      <c r="BZ61" s="521"/>
      <c r="CA61" s="522"/>
      <c r="CB61" s="519"/>
      <c r="CC61" s="507"/>
      <c r="CD61" s="521"/>
      <c r="CE61" s="522"/>
      <c r="CF61" s="519"/>
      <c r="CG61" s="521"/>
      <c r="CH61" s="522"/>
      <c r="CI61" s="519"/>
      <c r="CJ61" s="521"/>
      <c r="CK61" s="522"/>
      <c r="CL61" s="519"/>
      <c r="CM61" s="521"/>
      <c r="CN61" s="522"/>
      <c r="CO61" s="519"/>
      <c r="CP61" s="521"/>
      <c r="CQ61" s="522"/>
      <c r="CR61" s="519"/>
      <c r="CS61" s="521"/>
      <c r="CT61" s="522"/>
      <c r="CU61" s="519"/>
      <c r="CV61" s="507"/>
      <c r="CW61" s="521"/>
      <c r="CX61" s="522"/>
      <c r="CY61" s="519"/>
      <c r="CZ61" s="507"/>
      <c r="DA61" s="521"/>
      <c r="DB61" s="522"/>
      <c r="DC61" s="519"/>
      <c r="DD61" s="507"/>
      <c r="DE61" s="508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  <c r="HR61" s="31"/>
      <c r="HS61" s="31"/>
      <c r="HT61" s="31"/>
      <c r="HU61" s="31"/>
      <c r="HV61" s="31"/>
      <c r="HW61" s="31"/>
    </row>
    <row r="62" spans="1:231" s="28" customFormat="1" ht="12.75" customHeight="1" x14ac:dyDescent="0.15">
      <c r="A62" s="515"/>
      <c r="B62" s="495" t="s">
        <v>704</v>
      </c>
      <c r="C62" s="505" t="s">
        <v>717</v>
      </c>
      <c r="D62" s="500" t="s">
        <v>687</v>
      </c>
      <c r="E62" s="500" t="s">
        <v>672</v>
      </c>
      <c r="F62" s="504" t="s">
        <v>668</v>
      </c>
      <c r="G62" s="500" t="s">
        <v>638</v>
      </c>
      <c r="H62" s="501" t="s">
        <v>672</v>
      </c>
      <c r="I62" s="505" t="s">
        <v>669</v>
      </c>
      <c r="J62" s="500" t="s">
        <v>662</v>
      </c>
      <c r="K62" s="500" t="s">
        <v>692</v>
      </c>
      <c r="L62" s="504" t="s">
        <v>670</v>
      </c>
      <c r="M62" s="500" t="s">
        <v>662</v>
      </c>
      <c r="N62" s="501" t="s">
        <v>692</v>
      </c>
      <c r="O62" s="504" t="s">
        <v>637</v>
      </c>
      <c r="P62" s="500" t="s">
        <v>638</v>
      </c>
      <c r="Q62" s="501" t="s">
        <v>672</v>
      </c>
      <c r="R62" s="505" t="s">
        <v>639</v>
      </c>
      <c r="S62" s="500" t="s">
        <v>542</v>
      </c>
      <c r="T62" s="500" t="s">
        <v>673</v>
      </c>
      <c r="U62" s="499" t="s">
        <v>661</v>
      </c>
      <c r="V62" s="500" t="s">
        <v>661</v>
      </c>
      <c r="W62" s="501" t="s">
        <v>661</v>
      </c>
      <c r="X62" s="499" t="s">
        <v>661</v>
      </c>
      <c r="Y62" s="500" t="s">
        <v>661</v>
      </c>
      <c r="Z62" s="501" t="s">
        <v>661</v>
      </c>
      <c r="AA62" s="499" t="s">
        <v>661</v>
      </c>
      <c r="AB62" s="500" t="s">
        <v>661</v>
      </c>
      <c r="AC62" s="501" t="s">
        <v>661</v>
      </c>
      <c r="AD62" s="499" t="s">
        <v>661</v>
      </c>
      <c r="AE62" s="500" t="s">
        <v>661</v>
      </c>
      <c r="AF62" s="501" t="s">
        <v>661</v>
      </c>
      <c r="AG62" s="499" t="s">
        <v>661</v>
      </c>
      <c r="AH62" s="500" t="s">
        <v>661</v>
      </c>
      <c r="AI62" s="501" t="s">
        <v>661</v>
      </c>
      <c r="AJ62" s="499" t="s">
        <v>661</v>
      </c>
      <c r="AK62" s="500" t="s">
        <v>661</v>
      </c>
      <c r="AL62" s="501" t="s">
        <v>661</v>
      </c>
      <c r="AM62" s="500" t="s">
        <v>661</v>
      </c>
      <c r="AN62" s="500" t="s">
        <v>661</v>
      </c>
      <c r="AO62" s="501" t="s">
        <v>661</v>
      </c>
      <c r="AP62" s="499" t="s">
        <v>661</v>
      </c>
      <c r="AQ62" s="500" t="s">
        <v>661</v>
      </c>
      <c r="AR62" s="501" t="s">
        <v>661</v>
      </c>
      <c r="AS62" s="499" t="s">
        <v>661</v>
      </c>
      <c r="AT62" s="500" t="s">
        <v>661</v>
      </c>
      <c r="AU62" s="501" t="s">
        <v>661</v>
      </c>
      <c r="AV62" s="499" t="s">
        <v>661</v>
      </c>
      <c r="AW62" s="500" t="s">
        <v>661</v>
      </c>
      <c r="AX62" s="501" t="s">
        <v>661</v>
      </c>
      <c r="AY62" s="499" t="s">
        <v>661</v>
      </c>
      <c r="AZ62" s="500" t="s">
        <v>661</v>
      </c>
      <c r="BA62" s="501" t="s">
        <v>661</v>
      </c>
      <c r="BB62" s="499" t="s">
        <v>661</v>
      </c>
      <c r="BC62" s="500" t="s">
        <v>661</v>
      </c>
      <c r="BD62" s="501" t="s">
        <v>661</v>
      </c>
      <c r="BE62" s="500" t="s">
        <v>661</v>
      </c>
      <c r="BF62" s="500" t="s">
        <v>661</v>
      </c>
      <c r="BG62" s="500" t="s">
        <v>661</v>
      </c>
      <c r="BH62" s="499" t="s">
        <v>661</v>
      </c>
      <c r="BI62" s="500" t="s">
        <v>661</v>
      </c>
      <c r="BJ62" s="501" t="s">
        <v>661</v>
      </c>
      <c r="BK62" s="500" t="s">
        <v>661</v>
      </c>
      <c r="BL62" s="500" t="s">
        <v>661</v>
      </c>
      <c r="BM62" s="500" t="s">
        <v>661</v>
      </c>
      <c r="BN62" s="499" t="s">
        <v>661</v>
      </c>
      <c r="BO62" s="500" t="s">
        <v>661</v>
      </c>
      <c r="BP62" s="501" t="s">
        <v>661</v>
      </c>
      <c r="BQ62" s="500" t="s">
        <v>661</v>
      </c>
      <c r="BR62" s="500" t="s">
        <v>661</v>
      </c>
      <c r="BS62" s="500" t="s">
        <v>661</v>
      </c>
      <c r="BT62" s="499" t="s">
        <v>661</v>
      </c>
      <c r="BU62" s="500" t="s">
        <v>661</v>
      </c>
      <c r="BV62" s="501" t="s">
        <v>661</v>
      </c>
      <c r="BW62" s="510"/>
      <c r="BX62" s="510"/>
      <c r="BY62" s="507"/>
      <c r="BZ62" s="521"/>
      <c r="CA62" s="522"/>
      <c r="CB62" s="519"/>
      <c r="CC62" s="507"/>
      <c r="CD62" s="521"/>
      <c r="CE62" s="522"/>
      <c r="CF62" s="519"/>
      <c r="CG62" s="521"/>
      <c r="CH62" s="522"/>
      <c r="CI62" s="519"/>
      <c r="CJ62" s="521"/>
      <c r="CK62" s="522"/>
      <c r="CL62" s="519"/>
      <c r="CM62" s="521"/>
      <c r="CN62" s="522"/>
      <c r="CO62" s="519"/>
      <c r="CP62" s="521"/>
      <c r="CQ62" s="522"/>
      <c r="CR62" s="519"/>
      <c r="CS62" s="521"/>
      <c r="CT62" s="522"/>
      <c r="CU62" s="519"/>
      <c r="CV62" s="507"/>
      <c r="CW62" s="521"/>
      <c r="CX62" s="522"/>
      <c r="CY62" s="519"/>
      <c r="CZ62" s="507"/>
      <c r="DA62" s="521"/>
      <c r="DB62" s="522"/>
      <c r="DC62" s="519"/>
      <c r="DD62" s="507"/>
      <c r="DE62" s="508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</row>
    <row r="63" spans="1:231" s="39" customFormat="1" ht="12.75" customHeight="1" x14ac:dyDescent="0.15">
      <c r="A63" s="515"/>
      <c r="B63" s="495" t="s">
        <v>725</v>
      </c>
      <c r="C63" s="500" t="s">
        <v>691</v>
      </c>
      <c r="D63" s="500" t="s">
        <v>226</v>
      </c>
      <c r="E63" s="500" t="s">
        <v>672</v>
      </c>
      <c r="F63" s="499" t="s">
        <v>671</v>
      </c>
      <c r="G63" s="500" t="s">
        <v>730</v>
      </c>
      <c r="H63" s="501" t="s">
        <v>673</v>
      </c>
      <c r="I63" s="500" t="s">
        <v>670</v>
      </c>
      <c r="J63" s="500" t="s">
        <v>662</v>
      </c>
      <c r="K63" s="500" t="s">
        <v>692</v>
      </c>
      <c r="L63" s="499" t="s">
        <v>669</v>
      </c>
      <c r="M63" s="500" t="s">
        <v>662</v>
      </c>
      <c r="N63" s="501" t="s">
        <v>673</v>
      </c>
      <c r="O63" s="499" t="s">
        <v>681</v>
      </c>
      <c r="P63" s="500" t="s">
        <v>682</v>
      </c>
      <c r="Q63" s="501" t="s">
        <v>672</v>
      </c>
      <c r="R63" s="500" t="s">
        <v>683</v>
      </c>
      <c r="S63" s="500" t="s">
        <v>684</v>
      </c>
      <c r="T63" s="500" t="s">
        <v>672</v>
      </c>
      <c r="U63" s="499" t="s">
        <v>690</v>
      </c>
      <c r="V63" s="500" t="s">
        <v>687</v>
      </c>
      <c r="W63" s="501" t="s">
        <v>672</v>
      </c>
      <c r="X63" s="499" t="s">
        <v>688</v>
      </c>
      <c r="Y63" s="500" t="s">
        <v>689</v>
      </c>
      <c r="Z63" s="501" t="s">
        <v>672</v>
      </c>
      <c r="AA63" s="499" t="s">
        <v>667</v>
      </c>
      <c r="AB63" s="500" t="s">
        <v>638</v>
      </c>
      <c r="AC63" s="501" t="s">
        <v>672</v>
      </c>
      <c r="AD63" s="499" t="s">
        <v>637</v>
      </c>
      <c r="AE63" s="500" t="s">
        <v>638</v>
      </c>
      <c r="AF63" s="501" t="s">
        <v>672</v>
      </c>
      <c r="AG63" s="499" t="s">
        <v>948</v>
      </c>
      <c r="AH63" s="500" t="s">
        <v>949</v>
      </c>
      <c r="AI63" s="501" t="s">
        <v>950</v>
      </c>
      <c r="AJ63" s="499" t="s">
        <v>639</v>
      </c>
      <c r="AK63" s="500" t="s">
        <v>542</v>
      </c>
      <c r="AL63" s="501" t="s">
        <v>673</v>
      </c>
      <c r="AM63" s="500" t="s">
        <v>717</v>
      </c>
      <c r="AN63" s="500" t="s">
        <v>687</v>
      </c>
      <c r="AO63" s="501" t="s">
        <v>672</v>
      </c>
      <c r="AP63" s="499" t="s">
        <v>916</v>
      </c>
      <c r="AQ63" s="500" t="s">
        <v>915</v>
      </c>
      <c r="AR63" s="501" t="s">
        <v>672</v>
      </c>
      <c r="AS63" s="499" t="str">
        <f>"S2-0119-"&amp;BY63&amp;CC63&amp;CV63&amp;CZ63&amp;DD63</f>
        <v>S2-0119-R1Z0</v>
      </c>
      <c r="AT63" s="500" t="s">
        <v>946</v>
      </c>
      <c r="AU63" s="501">
        <v>1</v>
      </c>
      <c r="AV63" s="499" t="s">
        <v>948</v>
      </c>
      <c r="AW63" s="500" t="s">
        <v>949</v>
      </c>
      <c r="AX63" s="501" t="s">
        <v>950</v>
      </c>
      <c r="AY63" s="499" t="s">
        <v>661</v>
      </c>
      <c r="AZ63" s="500" t="s">
        <v>661</v>
      </c>
      <c r="BA63" s="501" t="s">
        <v>661</v>
      </c>
      <c r="BB63" s="499" t="s">
        <v>661</v>
      </c>
      <c r="BC63" s="500" t="s">
        <v>661</v>
      </c>
      <c r="BD63" s="501" t="s">
        <v>661</v>
      </c>
      <c r="BE63" s="500" t="s">
        <v>661</v>
      </c>
      <c r="BF63" s="500" t="s">
        <v>661</v>
      </c>
      <c r="BG63" s="500" t="s">
        <v>661</v>
      </c>
      <c r="BH63" s="499" t="s">
        <v>661</v>
      </c>
      <c r="BI63" s="500" t="s">
        <v>661</v>
      </c>
      <c r="BJ63" s="501" t="s">
        <v>661</v>
      </c>
      <c r="BK63" s="500" t="s">
        <v>661</v>
      </c>
      <c r="BL63" s="500" t="s">
        <v>661</v>
      </c>
      <c r="BM63" s="500" t="s">
        <v>661</v>
      </c>
      <c r="BN63" s="499" t="s">
        <v>661</v>
      </c>
      <c r="BO63" s="500" t="s">
        <v>661</v>
      </c>
      <c r="BP63" s="501" t="s">
        <v>661</v>
      </c>
      <c r="BQ63" s="500" t="s">
        <v>661</v>
      </c>
      <c r="BR63" s="500" t="s">
        <v>661</v>
      </c>
      <c r="BS63" s="500" t="s">
        <v>661</v>
      </c>
      <c r="BT63" s="499" t="s">
        <v>661</v>
      </c>
      <c r="BU63" s="500" t="s">
        <v>661</v>
      </c>
      <c r="BV63" s="501" t="s">
        <v>661</v>
      </c>
      <c r="BW63" s="510"/>
      <c r="BX63" s="492" t="str">
        <f>BY63&amp;CC63&amp;CV63&amp;CZ63&amp;DD63</f>
        <v>R1Z0</v>
      </c>
      <c r="BY63" s="503" t="s">
        <v>1</v>
      </c>
      <c r="BZ63" s="499" t="s">
        <v>676</v>
      </c>
      <c r="CA63" s="500" t="s">
        <v>903</v>
      </c>
      <c r="CB63" s="501" t="s">
        <v>672</v>
      </c>
      <c r="CC63" s="503">
        <v>1</v>
      </c>
      <c r="CD63" s="499" t="s">
        <v>677</v>
      </c>
      <c r="CE63" s="500" t="s">
        <v>662</v>
      </c>
      <c r="CF63" s="501" t="s">
        <v>692</v>
      </c>
      <c r="CG63" s="499" t="s">
        <v>679</v>
      </c>
      <c r="CH63" s="500" t="s">
        <v>732</v>
      </c>
      <c r="CI63" s="501" t="s">
        <v>692</v>
      </c>
      <c r="CJ63" s="499" t="s">
        <v>678</v>
      </c>
      <c r="CK63" s="500" t="s">
        <v>733</v>
      </c>
      <c r="CL63" s="501" t="s">
        <v>673</v>
      </c>
      <c r="CM63" s="499" t="s">
        <v>680</v>
      </c>
      <c r="CN63" s="500" t="s">
        <v>734</v>
      </c>
      <c r="CO63" s="501" t="s">
        <v>673</v>
      </c>
      <c r="CP63" s="499" t="s">
        <v>661</v>
      </c>
      <c r="CQ63" s="500" t="s">
        <v>661</v>
      </c>
      <c r="CR63" s="501" t="s">
        <v>661</v>
      </c>
      <c r="CS63" s="499" t="s">
        <v>661</v>
      </c>
      <c r="CT63" s="500" t="s">
        <v>661</v>
      </c>
      <c r="CU63" s="501" t="s">
        <v>661</v>
      </c>
      <c r="CV63" s="503" t="s">
        <v>945</v>
      </c>
      <c r="CW63" s="499" t="s">
        <v>718</v>
      </c>
      <c r="CX63" s="500" t="s">
        <v>686</v>
      </c>
      <c r="CY63" s="501" t="s">
        <v>672</v>
      </c>
      <c r="CZ63" s="503">
        <v>0</v>
      </c>
      <c r="DA63" s="499" t="s">
        <v>661</v>
      </c>
      <c r="DB63" s="500" t="s">
        <v>661</v>
      </c>
      <c r="DC63" s="501" t="s">
        <v>661</v>
      </c>
      <c r="DD63" s="509"/>
      <c r="DE63" s="510"/>
      <c r="DF63" s="28"/>
      <c r="DG63" s="28"/>
      <c r="DH63" s="28"/>
      <c r="DI63" s="28"/>
      <c r="DJ63" s="28"/>
      <c r="DK63" s="28"/>
      <c r="DL63" s="28"/>
      <c r="DM63" s="28"/>
      <c r="DN63" s="28"/>
      <c r="DO63" s="28"/>
      <c r="DP63" s="28"/>
      <c r="DQ63" s="28"/>
      <c r="DR63" s="28"/>
      <c r="DS63" s="28"/>
      <c r="DT63" s="28"/>
      <c r="DU63" s="28"/>
      <c r="DV63" s="28"/>
      <c r="DW63" s="28"/>
      <c r="DX63" s="28"/>
      <c r="DY63" s="28"/>
      <c r="DZ63" s="28"/>
      <c r="EA63" s="28"/>
      <c r="EB63" s="28"/>
      <c r="EC63" s="28"/>
      <c r="ED63" s="28"/>
      <c r="EE63" s="28"/>
      <c r="EF63" s="28"/>
      <c r="EG63" s="28"/>
      <c r="EH63" s="28"/>
      <c r="EI63" s="28"/>
      <c r="EJ63" s="28"/>
      <c r="EK63" s="28"/>
      <c r="EL63" s="28"/>
      <c r="EM63" s="28"/>
      <c r="EN63" s="28"/>
      <c r="EO63" s="28"/>
      <c r="EP63" s="28"/>
      <c r="EQ63" s="28"/>
      <c r="ER63" s="28"/>
      <c r="ES63" s="28"/>
      <c r="ET63" s="28"/>
      <c r="EU63" s="28"/>
      <c r="EV63" s="28"/>
      <c r="EW63" s="28"/>
      <c r="EX63" s="28"/>
      <c r="EY63" s="31"/>
      <c r="EZ63" s="31"/>
      <c r="FA63" s="31"/>
      <c r="FB63" s="31"/>
      <c r="FC63" s="31"/>
      <c r="FD63" s="31"/>
      <c r="FE63" s="31"/>
      <c r="FF63" s="31"/>
      <c r="FG63" s="31"/>
      <c r="FH63" s="28"/>
      <c r="FI63" s="28"/>
      <c r="FJ63" s="28"/>
      <c r="FK63" s="28"/>
      <c r="FL63" s="28"/>
      <c r="FM63" s="28"/>
      <c r="FN63" s="28"/>
      <c r="FO63" s="28"/>
      <c r="FP63" s="28"/>
      <c r="FQ63" s="28"/>
      <c r="FR63" s="28"/>
      <c r="FS63" s="28"/>
      <c r="FT63" s="28"/>
      <c r="FU63" s="28"/>
      <c r="FV63" s="28"/>
      <c r="FW63" s="28"/>
      <c r="FX63" s="28"/>
      <c r="FY63" s="28"/>
      <c r="FZ63" s="28"/>
      <c r="GA63" s="28"/>
      <c r="GB63" s="28"/>
      <c r="GC63" s="28"/>
      <c r="GD63" s="28"/>
      <c r="GE63" s="28"/>
      <c r="GF63" s="28"/>
      <c r="GG63" s="28"/>
      <c r="GH63" s="28"/>
      <c r="GI63" s="28"/>
      <c r="GJ63" s="28"/>
      <c r="GK63" s="28"/>
      <c r="GL63" s="28"/>
      <c r="GM63" s="28"/>
      <c r="GN63" s="28"/>
      <c r="GO63" s="28"/>
      <c r="GP63" s="28"/>
      <c r="GQ63" s="28"/>
      <c r="GR63" s="28"/>
      <c r="GS63" s="28"/>
      <c r="GT63" s="28"/>
      <c r="GU63" s="28"/>
      <c r="GV63" s="28"/>
      <c r="GW63" s="28"/>
      <c r="GX63" s="28"/>
      <c r="GY63" s="28"/>
      <c r="GZ63" s="28"/>
      <c r="HA63" s="28"/>
      <c r="HB63" s="28"/>
      <c r="HC63" s="28"/>
      <c r="HD63" s="28"/>
      <c r="HE63" s="28"/>
      <c r="HF63" s="28"/>
      <c r="HG63" s="28"/>
      <c r="HH63" s="28"/>
      <c r="HI63" s="28"/>
      <c r="HJ63" s="28"/>
      <c r="HK63" s="28"/>
      <c r="HL63" s="28"/>
      <c r="HM63" s="28"/>
      <c r="HN63" s="28"/>
      <c r="HO63" s="28"/>
      <c r="HP63" s="28"/>
      <c r="HQ63" s="28"/>
      <c r="HR63" s="28"/>
      <c r="HS63" s="28"/>
      <c r="HT63" s="28"/>
      <c r="HU63" s="28"/>
      <c r="HV63" s="28"/>
      <c r="HW63" s="28"/>
    </row>
    <row r="64" spans="1:231" s="28" customFormat="1" ht="12.75" customHeight="1" x14ac:dyDescent="0.15">
      <c r="A64" s="515"/>
      <c r="B64" s="495" t="s">
        <v>726</v>
      </c>
      <c r="C64" s="500" t="s">
        <v>693</v>
      </c>
      <c r="D64" s="500" t="s">
        <v>226</v>
      </c>
      <c r="E64" s="500" t="s">
        <v>672</v>
      </c>
      <c r="F64" s="499" t="s">
        <v>671</v>
      </c>
      <c r="G64" s="500" t="s">
        <v>730</v>
      </c>
      <c r="H64" s="501" t="s">
        <v>673</v>
      </c>
      <c r="I64" s="500" t="s">
        <v>670</v>
      </c>
      <c r="J64" s="500" t="s">
        <v>662</v>
      </c>
      <c r="K64" s="500" t="s">
        <v>692</v>
      </c>
      <c r="L64" s="499" t="s">
        <v>669</v>
      </c>
      <c r="M64" s="500" t="s">
        <v>662</v>
      </c>
      <c r="N64" s="501" t="s">
        <v>673</v>
      </c>
      <c r="O64" s="499" t="s">
        <v>681</v>
      </c>
      <c r="P64" s="500" t="s">
        <v>682</v>
      </c>
      <c r="Q64" s="501" t="s">
        <v>672</v>
      </c>
      <c r="R64" s="500" t="s">
        <v>683</v>
      </c>
      <c r="S64" s="500" t="s">
        <v>684</v>
      </c>
      <c r="T64" s="500" t="s">
        <v>672</v>
      </c>
      <c r="U64" s="499" t="s">
        <v>690</v>
      </c>
      <c r="V64" s="500" t="s">
        <v>687</v>
      </c>
      <c r="W64" s="501" t="s">
        <v>672</v>
      </c>
      <c r="X64" s="499" t="s">
        <v>688</v>
      </c>
      <c r="Y64" s="500" t="s">
        <v>689</v>
      </c>
      <c r="Z64" s="501" t="s">
        <v>672</v>
      </c>
      <c r="AA64" s="499" t="s">
        <v>667</v>
      </c>
      <c r="AB64" s="500" t="s">
        <v>638</v>
      </c>
      <c r="AC64" s="501" t="s">
        <v>672</v>
      </c>
      <c r="AD64" s="499" t="s">
        <v>637</v>
      </c>
      <c r="AE64" s="500" t="s">
        <v>638</v>
      </c>
      <c r="AF64" s="501" t="s">
        <v>672</v>
      </c>
      <c r="AG64" s="499" t="s">
        <v>948</v>
      </c>
      <c r="AH64" s="500" t="s">
        <v>949</v>
      </c>
      <c r="AI64" s="501" t="s">
        <v>950</v>
      </c>
      <c r="AJ64" s="499" t="s">
        <v>639</v>
      </c>
      <c r="AK64" s="500" t="s">
        <v>542</v>
      </c>
      <c r="AL64" s="501" t="s">
        <v>673</v>
      </c>
      <c r="AM64" s="500" t="s">
        <v>717</v>
      </c>
      <c r="AN64" s="500" t="s">
        <v>687</v>
      </c>
      <c r="AO64" s="501" t="s">
        <v>672</v>
      </c>
      <c r="AP64" s="499" t="s">
        <v>916</v>
      </c>
      <c r="AQ64" s="500" t="s">
        <v>915</v>
      </c>
      <c r="AR64" s="501" t="s">
        <v>672</v>
      </c>
      <c r="AS64" s="499" t="str">
        <f>"S2-0119-"&amp;BY64&amp;CC64&amp;CV64&amp;CZ64&amp;DD64</f>
        <v>S2-0119-R1Z0</v>
      </c>
      <c r="AT64" s="500" t="s">
        <v>946</v>
      </c>
      <c r="AU64" s="501">
        <v>1</v>
      </c>
      <c r="AV64" s="499" t="s">
        <v>948</v>
      </c>
      <c r="AW64" s="500" t="s">
        <v>949</v>
      </c>
      <c r="AX64" s="501" t="s">
        <v>950</v>
      </c>
      <c r="AY64" s="499" t="s">
        <v>661</v>
      </c>
      <c r="AZ64" s="500" t="s">
        <v>661</v>
      </c>
      <c r="BA64" s="501" t="s">
        <v>661</v>
      </c>
      <c r="BB64" s="499" t="s">
        <v>661</v>
      </c>
      <c r="BC64" s="500" t="s">
        <v>661</v>
      </c>
      <c r="BD64" s="501" t="s">
        <v>661</v>
      </c>
      <c r="BE64" s="500" t="s">
        <v>661</v>
      </c>
      <c r="BF64" s="500" t="s">
        <v>661</v>
      </c>
      <c r="BG64" s="500" t="s">
        <v>661</v>
      </c>
      <c r="BH64" s="499" t="s">
        <v>661</v>
      </c>
      <c r="BI64" s="500" t="s">
        <v>661</v>
      </c>
      <c r="BJ64" s="501" t="s">
        <v>661</v>
      </c>
      <c r="BK64" s="500" t="s">
        <v>661</v>
      </c>
      <c r="BL64" s="500" t="s">
        <v>661</v>
      </c>
      <c r="BM64" s="500" t="s">
        <v>661</v>
      </c>
      <c r="BN64" s="499" t="s">
        <v>661</v>
      </c>
      <c r="BO64" s="500" t="s">
        <v>661</v>
      </c>
      <c r="BP64" s="501" t="s">
        <v>661</v>
      </c>
      <c r="BQ64" s="500" t="s">
        <v>661</v>
      </c>
      <c r="BR64" s="500" t="s">
        <v>661</v>
      </c>
      <c r="BS64" s="500" t="s">
        <v>661</v>
      </c>
      <c r="BT64" s="499" t="s">
        <v>661</v>
      </c>
      <c r="BU64" s="500" t="s">
        <v>661</v>
      </c>
      <c r="BV64" s="501" t="s">
        <v>661</v>
      </c>
      <c r="BW64" s="510"/>
      <c r="BX64" s="492" t="str">
        <f>BY64&amp;CC64&amp;CV64&amp;CZ64&amp;DD64</f>
        <v>R1Z0</v>
      </c>
      <c r="BY64" s="503" t="s">
        <v>1</v>
      </c>
      <c r="BZ64" s="499" t="s">
        <v>676</v>
      </c>
      <c r="CA64" s="500" t="s">
        <v>903</v>
      </c>
      <c r="CB64" s="501" t="s">
        <v>672</v>
      </c>
      <c r="CC64" s="503">
        <v>1</v>
      </c>
      <c r="CD64" s="499" t="s">
        <v>677</v>
      </c>
      <c r="CE64" s="500" t="s">
        <v>662</v>
      </c>
      <c r="CF64" s="501" t="s">
        <v>692</v>
      </c>
      <c r="CG64" s="499" t="s">
        <v>679</v>
      </c>
      <c r="CH64" s="500" t="s">
        <v>732</v>
      </c>
      <c r="CI64" s="501" t="s">
        <v>692</v>
      </c>
      <c r="CJ64" s="499" t="s">
        <v>678</v>
      </c>
      <c r="CK64" s="500" t="s">
        <v>733</v>
      </c>
      <c r="CL64" s="501" t="s">
        <v>673</v>
      </c>
      <c r="CM64" s="499" t="s">
        <v>680</v>
      </c>
      <c r="CN64" s="500" t="s">
        <v>734</v>
      </c>
      <c r="CO64" s="501" t="s">
        <v>673</v>
      </c>
      <c r="CP64" s="499" t="s">
        <v>661</v>
      </c>
      <c r="CQ64" s="500" t="s">
        <v>661</v>
      </c>
      <c r="CR64" s="501" t="s">
        <v>661</v>
      </c>
      <c r="CS64" s="499" t="s">
        <v>661</v>
      </c>
      <c r="CT64" s="500" t="s">
        <v>661</v>
      </c>
      <c r="CU64" s="501" t="s">
        <v>661</v>
      </c>
      <c r="CV64" s="503" t="s">
        <v>945</v>
      </c>
      <c r="CW64" s="499" t="s">
        <v>718</v>
      </c>
      <c r="CX64" s="500" t="s">
        <v>686</v>
      </c>
      <c r="CY64" s="501" t="s">
        <v>672</v>
      </c>
      <c r="CZ64" s="503">
        <v>0</v>
      </c>
      <c r="DA64" s="499" t="s">
        <v>661</v>
      </c>
      <c r="DB64" s="500" t="s">
        <v>661</v>
      </c>
      <c r="DC64" s="501" t="s">
        <v>661</v>
      </c>
      <c r="DD64" s="509"/>
      <c r="DE64" s="510"/>
      <c r="EY64" s="31"/>
      <c r="EZ64" s="31"/>
      <c r="FA64" s="31"/>
      <c r="FB64" s="31"/>
      <c r="FC64" s="31"/>
      <c r="FD64" s="31"/>
      <c r="FE64" s="31"/>
      <c r="FF64" s="31"/>
      <c r="FG64" s="31"/>
    </row>
    <row r="65" spans="1:231" s="28" customFormat="1" ht="12.75" customHeight="1" x14ac:dyDescent="0.15">
      <c r="A65" s="515"/>
      <c r="B65" s="495" t="s">
        <v>705</v>
      </c>
      <c r="C65" s="505" t="s">
        <v>717</v>
      </c>
      <c r="D65" s="500" t="s">
        <v>687</v>
      </c>
      <c r="E65" s="500" t="s">
        <v>672</v>
      </c>
      <c r="F65" s="504" t="s">
        <v>667</v>
      </c>
      <c r="G65" s="500" t="s">
        <v>638</v>
      </c>
      <c r="H65" s="501" t="s">
        <v>672</v>
      </c>
      <c r="I65" s="505" t="s">
        <v>669</v>
      </c>
      <c r="J65" s="500" t="s">
        <v>662</v>
      </c>
      <c r="K65" s="500" t="s">
        <v>673</v>
      </c>
      <c r="L65" s="504" t="s">
        <v>637</v>
      </c>
      <c r="M65" s="500" t="s">
        <v>638</v>
      </c>
      <c r="N65" s="501" t="s">
        <v>672</v>
      </c>
      <c r="O65" s="504" t="s">
        <v>639</v>
      </c>
      <c r="P65" s="500" t="s">
        <v>542</v>
      </c>
      <c r="Q65" s="501" t="s">
        <v>673</v>
      </c>
      <c r="R65" s="500" t="s">
        <v>661</v>
      </c>
      <c r="S65" s="500" t="s">
        <v>661</v>
      </c>
      <c r="T65" s="500" t="s">
        <v>661</v>
      </c>
      <c r="U65" s="499" t="s">
        <v>661</v>
      </c>
      <c r="V65" s="500" t="s">
        <v>661</v>
      </c>
      <c r="W65" s="501" t="s">
        <v>661</v>
      </c>
      <c r="X65" s="499" t="s">
        <v>661</v>
      </c>
      <c r="Y65" s="500" t="s">
        <v>661</v>
      </c>
      <c r="Z65" s="501" t="s">
        <v>661</v>
      </c>
      <c r="AA65" s="499" t="s">
        <v>661</v>
      </c>
      <c r="AB65" s="500" t="s">
        <v>661</v>
      </c>
      <c r="AC65" s="501" t="s">
        <v>661</v>
      </c>
      <c r="AD65" s="499" t="s">
        <v>661</v>
      </c>
      <c r="AE65" s="500" t="s">
        <v>661</v>
      </c>
      <c r="AF65" s="501" t="s">
        <v>661</v>
      </c>
      <c r="AG65" s="499" t="s">
        <v>661</v>
      </c>
      <c r="AH65" s="500" t="s">
        <v>661</v>
      </c>
      <c r="AI65" s="501" t="s">
        <v>661</v>
      </c>
      <c r="AJ65" s="499" t="s">
        <v>661</v>
      </c>
      <c r="AK65" s="500" t="s">
        <v>661</v>
      </c>
      <c r="AL65" s="501" t="s">
        <v>661</v>
      </c>
      <c r="AM65" s="500" t="s">
        <v>661</v>
      </c>
      <c r="AN65" s="500" t="s">
        <v>661</v>
      </c>
      <c r="AO65" s="501" t="s">
        <v>661</v>
      </c>
      <c r="AP65" s="499" t="s">
        <v>661</v>
      </c>
      <c r="AQ65" s="500" t="s">
        <v>661</v>
      </c>
      <c r="AR65" s="501" t="s">
        <v>661</v>
      </c>
      <c r="AS65" s="499" t="s">
        <v>661</v>
      </c>
      <c r="AT65" s="500" t="s">
        <v>661</v>
      </c>
      <c r="AU65" s="501" t="s">
        <v>661</v>
      </c>
      <c r="AV65" s="499" t="s">
        <v>661</v>
      </c>
      <c r="AW65" s="500" t="s">
        <v>661</v>
      </c>
      <c r="AX65" s="501" t="s">
        <v>661</v>
      </c>
      <c r="AY65" s="499" t="s">
        <v>661</v>
      </c>
      <c r="AZ65" s="500" t="s">
        <v>661</v>
      </c>
      <c r="BA65" s="501" t="s">
        <v>661</v>
      </c>
      <c r="BB65" s="499" t="s">
        <v>661</v>
      </c>
      <c r="BC65" s="500" t="s">
        <v>661</v>
      </c>
      <c r="BD65" s="501" t="s">
        <v>661</v>
      </c>
      <c r="BE65" s="500" t="s">
        <v>661</v>
      </c>
      <c r="BF65" s="500" t="s">
        <v>661</v>
      </c>
      <c r="BG65" s="500" t="s">
        <v>661</v>
      </c>
      <c r="BH65" s="499" t="s">
        <v>661</v>
      </c>
      <c r="BI65" s="500" t="s">
        <v>661</v>
      </c>
      <c r="BJ65" s="501" t="s">
        <v>661</v>
      </c>
      <c r="BK65" s="500" t="s">
        <v>661</v>
      </c>
      <c r="BL65" s="500" t="s">
        <v>661</v>
      </c>
      <c r="BM65" s="500" t="s">
        <v>661</v>
      </c>
      <c r="BN65" s="499" t="s">
        <v>661</v>
      </c>
      <c r="BO65" s="500" t="s">
        <v>661</v>
      </c>
      <c r="BP65" s="501" t="s">
        <v>661</v>
      </c>
      <c r="BQ65" s="500" t="s">
        <v>661</v>
      </c>
      <c r="BR65" s="500" t="s">
        <v>661</v>
      </c>
      <c r="BS65" s="500" t="s">
        <v>661</v>
      </c>
      <c r="BT65" s="499" t="s">
        <v>661</v>
      </c>
      <c r="BU65" s="500" t="s">
        <v>661</v>
      </c>
      <c r="BV65" s="501" t="s">
        <v>661</v>
      </c>
      <c r="BW65" s="510"/>
      <c r="BX65" s="510"/>
      <c r="BY65" s="507"/>
      <c r="BZ65" s="521"/>
      <c r="CA65" s="522"/>
      <c r="CB65" s="519"/>
      <c r="CC65" s="507"/>
      <c r="CD65" s="521"/>
      <c r="CE65" s="522"/>
      <c r="CF65" s="519"/>
      <c r="CG65" s="521"/>
      <c r="CH65" s="522"/>
      <c r="CI65" s="519"/>
      <c r="CJ65" s="521"/>
      <c r="CK65" s="522"/>
      <c r="CL65" s="519"/>
      <c r="CM65" s="521"/>
      <c r="CN65" s="522"/>
      <c r="CO65" s="519"/>
      <c r="CP65" s="521"/>
      <c r="CQ65" s="522"/>
      <c r="CR65" s="519"/>
      <c r="CS65" s="521"/>
      <c r="CT65" s="522"/>
      <c r="CU65" s="519"/>
      <c r="CV65" s="507"/>
      <c r="CW65" s="521"/>
      <c r="CX65" s="522"/>
      <c r="CY65" s="519"/>
      <c r="CZ65" s="507"/>
      <c r="DA65" s="521"/>
      <c r="DB65" s="522"/>
      <c r="DC65" s="519"/>
      <c r="DD65" s="507"/>
      <c r="DE65" s="508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  <c r="GP65" s="31"/>
      <c r="GQ65" s="31"/>
      <c r="GR65" s="31"/>
      <c r="GS65" s="31"/>
      <c r="GT65" s="31"/>
      <c r="GU65" s="31"/>
      <c r="GV65" s="31"/>
      <c r="GW65" s="31"/>
      <c r="GX65" s="31"/>
      <c r="GY65" s="31"/>
      <c r="GZ65" s="31"/>
      <c r="HA65" s="31"/>
      <c r="HB65" s="31"/>
      <c r="HC65" s="31"/>
      <c r="HD65" s="31"/>
      <c r="HE65" s="31"/>
      <c r="HF65" s="31"/>
      <c r="HG65" s="31"/>
      <c r="HH65" s="31"/>
      <c r="HI65" s="31"/>
      <c r="HJ65" s="31"/>
      <c r="HK65" s="31"/>
      <c r="HL65" s="31"/>
      <c r="HM65" s="31"/>
      <c r="HN65" s="31"/>
      <c r="HO65" s="31"/>
      <c r="HP65" s="31"/>
      <c r="HQ65" s="31"/>
      <c r="HR65" s="31"/>
      <c r="HS65" s="31"/>
      <c r="HT65" s="31"/>
      <c r="HU65" s="31"/>
      <c r="HV65" s="31"/>
      <c r="HW65" s="31"/>
    </row>
    <row r="66" spans="1:231" s="28" customFormat="1" ht="12.75" customHeight="1" x14ac:dyDescent="0.15">
      <c r="A66" s="515"/>
      <c r="B66" s="495" t="s">
        <v>706</v>
      </c>
      <c r="C66" s="505" t="s">
        <v>666</v>
      </c>
      <c r="D66" s="500" t="s">
        <v>665</v>
      </c>
      <c r="E66" s="500" t="s">
        <v>672</v>
      </c>
      <c r="F66" s="504" t="s">
        <v>717</v>
      </c>
      <c r="G66" s="500" t="s">
        <v>687</v>
      </c>
      <c r="H66" s="501" t="s">
        <v>672</v>
      </c>
      <c r="I66" s="505" t="s">
        <v>667</v>
      </c>
      <c r="J66" s="500" t="s">
        <v>638</v>
      </c>
      <c r="K66" s="500" t="s">
        <v>672</v>
      </c>
      <c r="L66" s="504" t="s">
        <v>669</v>
      </c>
      <c r="M66" s="500" t="s">
        <v>662</v>
      </c>
      <c r="N66" s="501" t="s">
        <v>673</v>
      </c>
      <c r="O66" s="504" t="s">
        <v>670</v>
      </c>
      <c r="P66" s="500" t="s">
        <v>662</v>
      </c>
      <c r="Q66" s="501" t="s">
        <v>672</v>
      </c>
      <c r="R66" s="505" t="s">
        <v>637</v>
      </c>
      <c r="S66" s="500" t="s">
        <v>638</v>
      </c>
      <c r="T66" s="500" t="s">
        <v>672</v>
      </c>
      <c r="U66" s="504" t="s">
        <v>639</v>
      </c>
      <c r="V66" s="500" t="s">
        <v>542</v>
      </c>
      <c r="W66" s="501" t="s">
        <v>673</v>
      </c>
      <c r="X66" s="499" t="s">
        <v>661</v>
      </c>
      <c r="Y66" s="500" t="s">
        <v>661</v>
      </c>
      <c r="Z66" s="501" t="s">
        <v>661</v>
      </c>
      <c r="AA66" s="499" t="s">
        <v>661</v>
      </c>
      <c r="AB66" s="500" t="s">
        <v>661</v>
      </c>
      <c r="AC66" s="501" t="s">
        <v>661</v>
      </c>
      <c r="AD66" s="499" t="s">
        <v>661</v>
      </c>
      <c r="AE66" s="500" t="s">
        <v>661</v>
      </c>
      <c r="AF66" s="501" t="s">
        <v>661</v>
      </c>
      <c r="AG66" s="499" t="s">
        <v>661</v>
      </c>
      <c r="AH66" s="500" t="s">
        <v>661</v>
      </c>
      <c r="AI66" s="501" t="s">
        <v>661</v>
      </c>
      <c r="AJ66" s="499" t="s">
        <v>661</v>
      </c>
      <c r="AK66" s="500" t="s">
        <v>661</v>
      </c>
      <c r="AL66" s="501" t="s">
        <v>661</v>
      </c>
      <c r="AM66" s="500" t="s">
        <v>661</v>
      </c>
      <c r="AN66" s="500" t="s">
        <v>661</v>
      </c>
      <c r="AO66" s="501" t="s">
        <v>661</v>
      </c>
      <c r="AP66" s="499" t="s">
        <v>661</v>
      </c>
      <c r="AQ66" s="500" t="s">
        <v>661</v>
      </c>
      <c r="AR66" s="501" t="s">
        <v>661</v>
      </c>
      <c r="AS66" s="499" t="s">
        <v>661</v>
      </c>
      <c r="AT66" s="500" t="s">
        <v>661</v>
      </c>
      <c r="AU66" s="501" t="s">
        <v>661</v>
      </c>
      <c r="AV66" s="499" t="s">
        <v>661</v>
      </c>
      <c r="AW66" s="500" t="s">
        <v>661</v>
      </c>
      <c r="AX66" s="501" t="s">
        <v>661</v>
      </c>
      <c r="AY66" s="499" t="s">
        <v>661</v>
      </c>
      <c r="AZ66" s="500" t="s">
        <v>661</v>
      </c>
      <c r="BA66" s="501" t="s">
        <v>661</v>
      </c>
      <c r="BB66" s="499" t="s">
        <v>661</v>
      </c>
      <c r="BC66" s="500" t="s">
        <v>661</v>
      </c>
      <c r="BD66" s="501" t="s">
        <v>661</v>
      </c>
      <c r="BE66" s="500" t="s">
        <v>661</v>
      </c>
      <c r="BF66" s="500" t="s">
        <v>661</v>
      </c>
      <c r="BG66" s="500" t="s">
        <v>661</v>
      </c>
      <c r="BH66" s="499" t="s">
        <v>661</v>
      </c>
      <c r="BI66" s="500" t="s">
        <v>661</v>
      </c>
      <c r="BJ66" s="501" t="s">
        <v>661</v>
      </c>
      <c r="BK66" s="500" t="s">
        <v>661</v>
      </c>
      <c r="BL66" s="500" t="s">
        <v>661</v>
      </c>
      <c r="BM66" s="500" t="s">
        <v>661</v>
      </c>
      <c r="BN66" s="499" t="s">
        <v>661</v>
      </c>
      <c r="BO66" s="500" t="s">
        <v>661</v>
      </c>
      <c r="BP66" s="501" t="s">
        <v>661</v>
      </c>
      <c r="BQ66" s="500" t="s">
        <v>661</v>
      </c>
      <c r="BR66" s="500" t="s">
        <v>661</v>
      </c>
      <c r="BS66" s="500" t="s">
        <v>661</v>
      </c>
      <c r="BT66" s="499" t="s">
        <v>661</v>
      </c>
      <c r="BU66" s="500" t="s">
        <v>661</v>
      </c>
      <c r="BV66" s="501" t="s">
        <v>661</v>
      </c>
      <c r="BW66" s="510"/>
      <c r="BX66" s="510"/>
      <c r="BY66" s="507"/>
      <c r="BZ66" s="521"/>
      <c r="CA66" s="522"/>
      <c r="CB66" s="519"/>
      <c r="CC66" s="507"/>
      <c r="CD66" s="521"/>
      <c r="CE66" s="522"/>
      <c r="CF66" s="519"/>
      <c r="CG66" s="521"/>
      <c r="CH66" s="522"/>
      <c r="CI66" s="519"/>
      <c r="CJ66" s="521"/>
      <c r="CK66" s="522"/>
      <c r="CL66" s="519"/>
      <c r="CM66" s="521"/>
      <c r="CN66" s="522"/>
      <c r="CO66" s="519"/>
      <c r="CP66" s="521"/>
      <c r="CQ66" s="522"/>
      <c r="CR66" s="519"/>
      <c r="CS66" s="521"/>
      <c r="CT66" s="522"/>
      <c r="CU66" s="519"/>
      <c r="CV66" s="507"/>
      <c r="CW66" s="521"/>
      <c r="CX66" s="522"/>
      <c r="CY66" s="519"/>
      <c r="CZ66" s="507"/>
      <c r="DA66" s="521"/>
      <c r="DB66" s="522"/>
      <c r="DC66" s="519"/>
      <c r="DD66" s="507"/>
      <c r="DE66" s="508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</row>
    <row r="67" spans="1:231" s="28" customFormat="1" ht="12.75" customHeight="1" x14ac:dyDescent="0.15">
      <c r="A67" s="515"/>
      <c r="B67" s="495" t="s">
        <v>727</v>
      </c>
      <c r="C67" s="500" t="s">
        <v>691</v>
      </c>
      <c r="D67" s="500" t="s">
        <v>226</v>
      </c>
      <c r="E67" s="500" t="s">
        <v>672</v>
      </c>
      <c r="F67" s="499" t="s">
        <v>671</v>
      </c>
      <c r="G67" s="500" t="s">
        <v>730</v>
      </c>
      <c r="H67" s="501" t="s">
        <v>673</v>
      </c>
      <c r="I67" s="500" t="s">
        <v>670</v>
      </c>
      <c r="J67" s="500" t="s">
        <v>662</v>
      </c>
      <c r="K67" s="500" t="s">
        <v>692</v>
      </c>
      <c r="L67" s="499" t="s">
        <v>669</v>
      </c>
      <c r="M67" s="500" t="s">
        <v>662</v>
      </c>
      <c r="N67" s="501" t="s">
        <v>692</v>
      </c>
      <c r="O67" s="499" t="s">
        <v>681</v>
      </c>
      <c r="P67" s="500" t="s">
        <v>682</v>
      </c>
      <c r="Q67" s="501" t="s">
        <v>672</v>
      </c>
      <c r="R67" s="500" t="s">
        <v>683</v>
      </c>
      <c r="S67" s="500" t="s">
        <v>684</v>
      </c>
      <c r="T67" s="500" t="s">
        <v>672</v>
      </c>
      <c r="U67" s="499" t="s">
        <v>690</v>
      </c>
      <c r="V67" s="500" t="s">
        <v>687</v>
      </c>
      <c r="W67" s="501" t="s">
        <v>672</v>
      </c>
      <c r="X67" s="499" t="s">
        <v>688</v>
      </c>
      <c r="Y67" s="500" t="s">
        <v>689</v>
      </c>
      <c r="Z67" s="501" t="s">
        <v>672</v>
      </c>
      <c r="AA67" s="499" t="s">
        <v>667</v>
      </c>
      <c r="AB67" s="500" t="s">
        <v>638</v>
      </c>
      <c r="AC67" s="501" t="s">
        <v>672</v>
      </c>
      <c r="AD67" s="499" t="s">
        <v>637</v>
      </c>
      <c r="AE67" s="500" t="s">
        <v>638</v>
      </c>
      <c r="AF67" s="501" t="s">
        <v>672</v>
      </c>
      <c r="AG67" s="499" t="s">
        <v>695</v>
      </c>
      <c r="AH67" s="500" t="s">
        <v>696</v>
      </c>
      <c r="AI67" s="501" t="s">
        <v>672</v>
      </c>
      <c r="AJ67" s="499" t="s">
        <v>639</v>
      </c>
      <c r="AK67" s="500" t="s">
        <v>542</v>
      </c>
      <c r="AL67" s="501" t="s">
        <v>673</v>
      </c>
      <c r="AM67" s="500" t="s">
        <v>717</v>
      </c>
      <c r="AN67" s="500" t="s">
        <v>687</v>
      </c>
      <c r="AO67" s="501" t="s">
        <v>672</v>
      </c>
      <c r="AP67" s="499" t="s">
        <v>916</v>
      </c>
      <c r="AQ67" s="500" t="s">
        <v>915</v>
      </c>
      <c r="AR67" s="501" t="s">
        <v>672</v>
      </c>
      <c r="AS67" s="499" t="str">
        <f>"S2-0119-"&amp;BY67&amp;CC67&amp;CV67&amp;CZ67&amp;DD67</f>
        <v>S2-0119-S1Z0</v>
      </c>
      <c r="AT67" s="500" t="s">
        <v>946</v>
      </c>
      <c r="AU67" s="501">
        <v>1</v>
      </c>
      <c r="AV67" s="499" t="s">
        <v>948</v>
      </c>
      <c r="AW67" s="500" t="s">
        <v>949</v>
      </c>
      <c r="AX67" s="501" t="s">
        <v>950</v>
      </c>
      <c r="AY67" s="499" t="s">
        <v>661</v>
      </c>
      <c r="AZ67" s="500" t="s">
        <v>661</v>
      </c>
      <c r="BA67" s="501" t="s">
        <v>661</v>
      </c>
      <c r="BB67" s="499" t="s">
        <v>661</v>
      </c>
      <c r="BC67" s="500" t="s">
        <v>661</v>
      </c>
      <c r="BD67" s="501" t="s">
        <v>661</v>
      </c>
      <c r="BE67" s="500" t="s">
        <v>661</v>
      </c>
      <c r="BF67" s="500" t="s">
        <v>661</v>
      </c>
      <c r="BG67" s="500" t="s">
        <v>661</v>
      </c>
      <c r="BH67" s="499" t="s">
        <v>661</v>
      </c>
      <c r="BI67" s="500" t="s">
        <v>661</v>
      </c>
      <c r="BJ67" s="501" t="s">
        <v>661</v>
      </c>
      <c r="BK67" s="500" t="s">
        <v>661</v>
      </c>
      <c r="BL67" s="500" t="s">
        <v>661</v>
      </c>
      <c r="BM67" s="500" t="s">
        <v>661</v>
      </c>
      <c r="BN67" s="499" t="s">
        <v>661</v>
      </c>
      <c r="BO67" s="500" t="s">
        <v>661</v>
      </c>
      <c r="BP67" s="501" t="s">
        <v>661</v>
      </c>
      <c r="BQ67" s="500" t="s">
        <v>661</v>
      </c>
      <c r="BR67" s="500" t="s">
        <v>661</v>
      </c>
      <c r="BS67" s="500" t="s">
        <v>661</v>
      </c>
      <c r="BT67" s="499" t="s">
        <v>661</v>
      </c>
      <c r="BU67" s="500" t="s">
        <v>661</v>
      </c>
      <c r="BV67" s="501" t="s">
        <v>661</v>
      </c>
      <c r="BW67" s="510"/>
      <c r="BX67" s="492" t="str">
        <f>BY67&amp;CC67&amp;CV67&amp;CZ67&amp;DD67</f>
        <v>S1Z0</v>
      </c>
      <c r="BY67" s="517" t="s">
        <v>2</v>
      </c>
      <c r="BZ67" s="499" t="s">
        <v>694</v>
      </c>
      <c r="CA67" s="500" t="s">
        <v>903</v>
      </c>
      <c r="CB67" s="501" t="s">
        <v>672</v>
      </c>
      <c r="CC67" s="503">
        <v>1</v>
      </c>
      <c r="CD67" s="499" t="s">
        <v>677</v>
      </c>
      <c r="CE67" s="500" t="s">
        <v>662</v>
      </c>
      <c r="CF67" s="501" t="s">
        <v>692</v>
      </c>
      <c r="CG67" s="499" t="s">
        <v>679</v>
      </c>
      <c r="CH67" s="500" t="s">
        <v>732</v>
      </c>
      <c r="CI67" s="501" t="s">
        <v>692</v>
      </c>
      <c r="CJ67" s="499" t="s">
        <v>678</v>
      </c>
      <c r="CK67" s="500" t="s">
        <v>733</v>
      </c>
      <c r="CL67" s="501" t="s">
        <v>673</v>
      </c>
      <c r="CM67" s="499" t="s">
        <v>680</v>
      </c>
      <c r="CN67" s="500" t="s">
        <v>734</v>
      </c>
      <c r="CO67" s="501" t="s">
        <v>673</v>
      </c>
      <c r="CP67" s="499" t="s">
        <v>661</v>
      </c>
      <c r="CQ67" s="500" t="s">
        <v>661</v>
      </c>
      <c r="CR67" s="501" t="s">
        <v>661</v>
      </c>
      <c r="CS67" s="499" t="s">
        <v>661</v>
      </c>
      <c r="CT67" s="500" t="s">
        <v>661</v>
      </c>
      <c r="CU67" s="501" t="s">
        <v>661</v>
      </c>
      <c r="CV67" s="503" t="s">
        <v>945</v>
      </c>
      <c r="CW67" s="499" t="s">
        <v>718</v>
      </c>
      <c r="CX67" s="500" t="s">
        <v>686</v>
      </c>
      <c r="CY67" s="501" t="s">
        <v>672</v>
      </c>
      <c r="CZ67" s="503">
        <v>0</v>
      </c>
      <c r="DA67" s="499" t="s">
        <v>661</v>
      </c>
      <c r="DB67" s="500" t="s">
        <v>661</v>
      </c>
      <c r="DC67" s="501" t="s">
        <v>661</v>
      </c>
      <c r="DD67" s="509"/>
      <c r="DE67" s="510"/>
      <c r="EY67" s="31"/>
      <c r="EZ67" s="31"/>
      <c r="FA67" s="31"/>
      <c r="FB67" s="31"/>
      <c r="FC67" s="31"/>
      <c r="FD67" s="31"/>
      <c r="FE67" s="31"/>
      <c r="FF67" s="31"/>
      <c r="FG67" s="31"/>
    </row>
    <row r="68" spans="1:231" s="28" customFormat="1" ht="12.75" customHeight="1" x14ac:dyDescent="0.15">
      <c r="A68" s="515"/>
      <c r="B68" s="495" t="s">
        <v>707</v>
      </c>
      <c r="C68" s="500" t="s">
        <v>666</v>
      </c>
      <c r="D68" s="500" t="s">
        <v>665</v>
      </c>
      <c r="E68" s="500" t="s">
        <v>673</v>
      </c>
      <c r="F68" s="499" t="s">
        <v>717</v>
      </c>
      <c r="G68" s="500" t="s">
        <v>687</v>
      </c>
      <c r="H68" s="501" t="s">
        <v>672</v>
      </c>
      <c r="I68" s="500" t="s">
        <v>667</v>
      </c>
      <c r="J68" s="500" t="s">
        <v>638</v>
      </c>
      <c r="K68" s="500" t="s">
        <v>672</v>
      </c>
      <c r="L68" s="499" t="s">
        <v>669</v>
      </c>
      <c r="M68" s="500" t="s">
        <v>662</v>
      </c>
      <c r="N68" s="501" t="s">
        <v>673</v>
      </c>
      <c r="O68" s="499" t="s">
        <v>670</v>
      </c>
      <c r="P68" s="500" t="s">
        <v>662</v>
      </c>
      <c r="Q68" s="501" t="s">
        <v>673</v>
      </c>
      <c r="R68" s="500" t="s">
        <v>637</v>
      </c>
      <c r="S68" s="500" t="s">
        <v>638</v>
      </c>
      <c r="T68" s="500" t="s">
        <v>672</v>
      </c>
      <c r="U68" s="499" t="s">
        <v>639</v>
      </c>
      <c r="V68" s="500" t="s">
        <v>542</v>
      </c>
      <c r="W68" s="501" t="s">
        <v>673</v>
      </c>
      <c r="X68" s="499" t="s">
        <v>661</v>
      </c>
      <c r="Y68" s="500" t="s">
        <v>661</v>
      </c>
      <c r="Z68" s="501" t="s">
        <v>661</v>
      </c>
      <c r="AA68" s="499" t="s">
        <v>661</v>
      </c>
      <c r="AB68" s="500" t="s">
        <v>661</v>
      </c>
      <c r="AC68" s="501" t="s">
        <v>661</v>
      </c>
      <c r="AD68" s="499" t="s">
        <v>661</v>
      </c>
      <c r="AE68" s="500" t="s">
        <v>661</v>
      </c>
      <c r="AF68" s="501" t="s">
        <v>661</v>
      </c>
      <c r="AG68" s="499" t="s">
        <v>661</v>
      </c>
      <c r="AH68" s="500" t="s">
        <v>661</v>
      </c>
      <c r="AI68" s="501" t="s">
        <v>661</v>
      </c>
      <c r="AJ68" s="499" t="s">
        <v>661</v>
      </c>
      <c r="AK68" s="500" t="s">
        <v>661</v>
      </c>
      <c r="AL68" s="501" t="s">
        <v>661</v>
      </c>
      <c r="AM68" s="500" t="s">
        <v>661</v>
      </c>
      <c r="AN68" s="500" t="s">
        <v>661</v>
      </c>
      <c r="AO68" s="501" t="s">
        <v>661</v>
      </c>
      <c r="AP68" s="499" t="s">
        <v>661</v>
      </c>
      <c r="AQ68" s="500" t="s">
        <v>661</v>
      </c>
      <c r="AR68" s="501" t="s">
        <v>661</v>
      </c>
      <c r="AS68" s="499" t="s">
        <v>661</v>
      </c>
      <c r="AT68" s="500" t="s">
        <v>661</v>
      </c>
      <c r="AU68" s="501" t="s">
        <v>661</v>
      </c>
      <c r="AV68" s="499" t="s">
        <v>661</v>
      </c>
      <c r="AW68" s="500" t="s">
        <v>661</v>
      </c>
      <c r="AX68" s="501" t="s">
        <v>661</v>
      </c>
      <c r="AY68" s="499" t="s">
        <v>661</v>
      </c>
      <c r="AZ68" s="500" t="s">
        <v>661</v>
      </c>
      <c r="BA68" s="501" t="s">
        <v>661</v>
      </c>
      <c r="BB68" s="499" t="s">
        <v>661</v>
      </c>
      <c r="BC68" s="500" t="s">
        <v>661</v>
      </c>
      <c r="BD68" s="501" t="s">
        <v>661</v>
      </c>
      <c r="BE68" s="500" t="s">
        <v>661</v>
      </c>
      <c r="BF68" s="500" t="s">
        <v>661</v>
      </c>
      <c r="BG68" s="500" t="s">
        <v>661</v>
      </c>
      <c r="BH68" s="499" t="s">
        <v>661</v>
      </c>
      <c r="BI68" s="500" t="s">
        <v>661</v>
      </c>
      <c r="BJ68" s="501" t="s">
        <v>661</v>
      </c>
      <c r="BK68" s="500" t="s">
        <v>661</v>
      </c>
      <c r="BL68" s="500" t="s">
        <v>661</v>
      </c>
      <c r="BM68" s="500" t="s">
        <v>661</v>
      </c>
      <c r="BN68" s="499" t="s">
        <v>661</v>
      </c>
      <c r="BO68" s="500" t="s">
        <v>661</v>
      </c>
      <c r="BP68" s="501" t="s">
        <v>661</v>
      </c>
      <c r="BQ68" s="500" t="s">
        <v>661</v>
      </c>
      <c r="BR68" s="500" t="s">
        <v>661</v>
      </c>
      <c r="BS68" s="500" t="s">
        <v>661</v>
      </c>
      <c r="BT68" s="499" t="s">
        <v>661</v>
      </c>
      <c r="BU68" s="500" t="s">
        <v>661</v>
      </c>
      <c r="BV68" s="501" t="s">
        <v>661</v>
      </c>
      <c r="BW68" s="510"/>
      <c r="BX68" s="510"/>
      <c r="BY68" s="507"/>
      <c r="BZ68" s="521"/>
      <c r="CA68" s="522"/>
      <c r="CB68" s="519"/>
      <c r="CC68" s="507"/>
      <c r="CD68" s="521"/>
      <c r="CE68" s="522"/>
      <c r="CF68" s="519"/>
      <c r="CG68" s="521"/>
      <c r="CH68" s="522"/>
      <c r="CI68" s="519"/>
      <c r="CJ68" s="521"/>
      <c r="CK68" s="522"/>
      <c r="CL68" s="519"/>
      <c r="CM68" s="521"/>
      <c r="CN68" s="522"/>
      <c r="CO68" s="519"/>
      <c r="CP68" s="521"/>
      <c r="CQ68" s="522"/>
      <c r="CR68" s="519"/>
      <c r="CS68" s="521"/>
      <c r="CT68" s="522"/>
      <c r="CU68" s="519"/>
      <c r="CV68" s="507"/>
      <c r="CW68" s="521"/>
      <c r="CX68" s="522"/>
      <c r="CY68" s="519"/>
      <c r="CZ68" s="507"/>
      <c r="DA68" s="521"/>
      <c r="DB68" s="522"/>
      <c r="DC68" s="519"/>
      <c r="DD68" s="507"/>
      <c r="DE68" s="508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  <c r="EK68" s="31"/>
      <c r="EL68" s="31"/>
      <c r="EM68" s="31"/>
      <c r="EN68" s="31"/>
      <c r="EO68" s="31"/>
      <c r="EP68" s="31"/>
      <c r="EQ68" s="31"/>
      <c r="ER68" s="31"/>
      <c r="ES68" s="31"/>
      <c r="ET68" s="31"/>
      <c r="EU68" s="31"/>
      <c r="EV68" s="31"/>
      <c r="EW68" s="31"/>
      <c r="EX68" s="31"/>
    </row>
    <row r="69" spans="1:231" s="28" customFormat="1" ht="12.75" customHeight="1" x14ac:dyDescent="0.15">
      <c r="A69" s="515"/>
      <c r="B69" s="495" t="s">
        <v>708</v>
      </c>
      <c r="C69" s="500" t="s">
        <v>717</v>
      </c>
      <c r="D69" s="500" t="s">
        <v>687</v>
      </c>
      <c r="E69" s="500" t="s">
        <v>672</v>
      </c>
      <c r="F69" s="504" t="s">
        <v>667</v>
      </c>
      <c r="G69" s="500" t="s">
        <v>638</v>
      </c>
      <c r="H69" s="501" t="s">
        <v>672</v>
      </c>
      <c r="I69" s="500" t="s">
        <v>669</v>
      </c>
      <c r="J69" s="500" t="s">
        <v>662</v>
      </c>
      <c r="K69" s="500" t="s">
        <v>692</v>
      </c>
      <c r="L69" s="499" t="s">
        <v>637</v>
      </c>
      <c r="M69" s="500" t="s">
        <v>638</v>
      </c>
      <c r="N69" s="501" t="s">
        <v>672</v>
      </c>
      <c r="O69" s="499" t="s">
        <v>639</v>
      </c>
      <c r="P69" s="500" t="s">
        <v>542</v>
      </c>
      <c r="Q69" s="501" t="s">
        <v>673</v>
      </c>
      <c r="R69" s="500" t="s">
        <v>661</v>
      </c>
      <c r="S69" s="500" t="s">
        <v>661</v>
      </c>
      <c r="T69" s="500" t="s">
        <v>661</v>
      </c>
      <c r="U69" s="499" t="s">
        <v>661</v>
      </c>
      <c r="V69" s="500" t="s">
        <v>661</v>
      </c>
      <c r="W69" s="501" t="s">
        <v>661</v>
      </c>
      <c r="X69" s="499" t="s">
        <v>661</v>
      </c>
      <c r="Y69" s="500" t="s">
        <v>661</v>
      </c>
      <c r="Z69" s="501" t="s">
        <v>661</v>
      </c>
      <c r="AA69" s="499" t="s">
        <v>661</v>
      </c>
      <c r="AB69" s="500" t="s">
        <v>661</v>
      </c>
      <c r="AC69" s="501" t="s">
        <v>661</v>
      </c>
      <c r="AD69" s="499" t="s">
        <v>661</v>
      </c>
      <c r="AE69" s="500" t="s">
        <v>661</v>
      </c>
      <c r="AF69" s="501" t="s">
        <v>661</v>
      </c>
      <c r="AG69" s="499" t="s">
        <v>661</v>
      </c>
      <c r="AH69" s="500" t="s">
        <v>661</v>
      </c>
      <c r="AI69" s="501" t="s">
        <v>661</v>
      </c>
      <c r="AJ69" s="499" t="s">
        <v>661</v>
      </c>
      <c r="AK69" s="500" t="s">
        <v>661</v>
      </c>
      <c r="AL69" s="501" t="s">
        <v>661</v>
      </c>
      <c r="AM69" s="500" t="s">
        <v>661</v>
      </c>
      <c r="AN69" s="500" t="s">
        <v>661</v>
      </c>
      <c r="AO69" s="501" t="s">
        <v>661</v>
      </c>
      <c r="AP69" s="499" t="s">
        <v>661</v>
      </c>
      <c r="AQ69" s="500" t="s">
        <v>661</v>
      </c>
      <c r="AR69" s="501" t="s">
        <v>661</v>
      </c>
      <c r="AS69" s="499" t="s">
        <v>661</v>
      </c>
      <c r="AT69" s="500" t="s">
        <v>661</v>
      </c>
      <c r="AU69" s="501" t="s">
        <v>661</v>
      </c>
      <c r="AV69" s="499" t="s">
        <v>661</v>
      </c>
      <c r="AW69" s="500" t="s">
        <v>661</v>
      </c>
      <c r="AX69" s="501" t="s">
        <v>661</v>
      </c>
      <c r="AY69" s="499" t="s">
        <v>661</v>
      </c>
      <c r="AZ69" s="500" t="s">
        <v>661</v>
      </c>
      <c r="BA69" s="501" t="s">
        <v>661</v>
      </c>
      <c r="BB69" s="499" t="s">
        <v>661</v>
      </c>
      <c r="BC69" s="500" t="s">
        <v>661</v>
      </c>
      <c r="BD69" s="501" t="s">
        <v>661</v>
      </c>
      <c r="BE69" s="500" t="s">
        <v>661</v>
      </c>
      <c r="BF69" s="500" t="s">
        <v>661</v>
      </c>
      <c r="BG69" s="500" t="s">
        <v>661</v>
      </c>
      <c r="BH69" s="499" t="s">
        <v>661</v>
      </c>
      <c r="BI69" s="500" t="s">
        <v>661</v>
      </c>
      <c r="BJ69" s="501" t="s">
        <v>661</v>
      </c>
      <c r="BK69" s="500" t="s">
        <v>661</v>
      </c>
      <c r="BL69" s="500" t="s">
        <v>661</v>
      </c>
      <c r="BM69" s="500" t="s">
        <v>661</v>
      </c>
      <c r="BN69" s="499" t="s">
        <v>661</v>
      </c>
      <c r="BO69" s="500" t="s">
        <v>661</v>
      </c>
      <c r="BP69" s="501" t="s">
        <v>661</v>
      </c>
      <c r="BQ69" s="500" t="s">
        <v>661</v>
      </c>
      <c r="BR69" s="500" t="s">
        <v>661</v>
      </c>
      <c r="BS69" s="500" t="s">
        <v>661</v>
      </c>
      <c r="BT69" s="499" t="s">
        <v>661</v>
      </c>
      <c r="BU69" s="500" t="s">
        <v>661</v>
      </c>
      <c r="BV69" s="501" t="s">
        <v>661</v>
      </c>
      <c r="BW69" s="510"/>
      <c r="BX69" s="510"/>
      <c r="BY69" s="509"/>
      <c r="BZ69" s="499"/>
      <c r="CA69" s="500"/>
      <c r="CB69" s="501"/>
      <c r="CC69" s="509"/>
      <c r="CD69" s="499"/>
      <c r="CE69" s="500"/>
      <c r="CF69" s="501"/>
      <c r="CG69" s="499"/>
      <c r="CH69" s="500"/>
      <c r="CI69" s="501"/>
      <c r="CJ69" s="499"/>
      <c r="CK69" s="500"/>
      <c r="CL69" s="501"/>
      <c r="CM69" s="499"/>
      <c r="CN69" s="500"/>
      <c r="CO69" s="501"/>
      <c r="CP69" s="499"/>
      <c r="CQ69" s="500"/>
      <c r="CR69" s="501"/>
      <c r="CS69" s="499"/>
      <c r="CT69" s="500"/>
      <c r="CU69" s="501"/>
      <c r="CV69" s="509"/>
      <c r="CW69" s="499"/>
      <c r="CX69" s="500"/>
      <c r="CY69" s="501"/>
      <c r="CZ69" s="509"/>
      <c r="DA69" s="499"/>
      <c r="DB69" s="500"/>
      <c r="DC69" s="501"/>
      <c r="DD69" s="509"/>
      <c r="DE69" s="510"/>
    </row>
    <row r="70" spans="1:231" s="28" customFormat="1" ht="12.75" customHeight="1" x14ac:dyDescent="0.15">
      <c r="A70" s="515"/>
      <c r="B70" s="495" t="s">
        <v>709</v>
      </c>
      <c r="C70" s="500" t="s">
        <v>717</v>
      </c>
      <c r="D70" s="500" t="s">
        <v>687</v>
      </c>
      <c r="E70" s="500" t="s">
        <v>672</v>
      </c>
      <c r="F70" s="504" t="s">
        <v>667</v>
      </c>
      <c r="G70" s="500" t="s">
        <v>638</v>
      </c>
      <c r="H70" s="501" t="s">
        <v>672</v>
      </c>
      <c r="I70" s="500" t="s">
        <v>669</v>
      </c>
      <c r="J70" s="500" t="s">
        <v>662</v>
      </c>
      <c r="K70" s="500" t="s">
        <v>692</v>
      </c>
      <c r="L70" s="499" t="s">
        <v>670</v>
      </c>
      <c r="M70" s="500" t="s">
        <v>662</v>
      </c>
      <c r="N70" s="501" t="s">
        <v>692</v>
      </c>
      <c r="O70" s="499" t="s">
        <v>637</v>
      </c>
      <c r="P70" s="500" t="s">
        <v>638</v>
      </c>
      <c r="Q70" s="501" t="s">
        <v>672</v>
      </c>
      <c r="R70" s="500" t="s">
        <v>639</v>
      </c>
      <c r="S70" s="500" t="s">
        <v>542</v>
      </c>
      <c r="T70" s="500" t="s">
        <v>673</v>
      </c>
      <c r="U70" s="499" t="s">
        <v>661</v>
      </c>
      <c r="V70" s="500" t="s">
        <v>661</v>
      </c>
      <c r="W70" s="501" t="s">
        <v>661</v>
      </c>
      <c r="X70" s="499" t="s">
        <v>661</v>
      </c>
      <c r="Y70" s="500" t="s">
        <v>661</v>
      </c>
      <c r="Z70" s="501" t="s">
        <v>661</v>
      </c>
      <c r="AA70" s="499" t="s">
        <v>661</v>
      </c>
      <c r="AB70" s="500" t="s">
        <v>661</v>
      </c>
      <c r="AC70" s="501" t="s">
        <v>661</v>
      </c>
      <c r="AD70" s="499" t="s">
        <v>661</v>
      </c>
      <c r="AE70" s="500" t="s">
        <v>661</v>
      </c>
      <c r="AF70" s="501" t="s">
        <v>661</v>
      </c>
      <c r="AG70" s="499" t="s">
        <v>661</v>
      </c>
      <c r="AH70" s="500" t="s">
        <v>661</v>
      </c>
      <c r="AI70" s="501" t="s">
        <v>661</v>
      </c>
      <c r="AJ70" s="499" t="s">
        <v>661</v>
      </c>
      <c r="AK70" s="500" t="s">
        <v>661</v>
      </c>
      <c r="AL70" s="501" t="s">
        <v>661</v>
      </c>
      <c r="AM70" s="500" t="s">
        <v>661</v>
      </c>
      <c r="AN70" s="500" t="s">
        <v>661</v>
      </c>
      <c r="AO70" s="501" t="s">
        <v>661</v>
      </c>
      <c r="AP70" s="499" t="s">
        <v>661</v>
      </c>
      <c r="AQ70" s="500" t="s">
        <v>661</v>
      </c>
      <c r="AR70" s="501" t="s">
        <v>661</v>
      </c>
      <c r="AS70" s="499" t="s">
        <v>661</v>
      </c>
      <c r="AT70" s="500" t="s">
        <v>661</v>
      </c>
      <c r="AU70" s="501" t="s">
        <v>661</v>
      </c>
      <c r="AV70" s="499" t="s">
        <v>661</v>
      </c>
      <c r="AW70" s="500" t="s">
        <v>661</v>
      </c>
      <c r="AX70" s="501" t="s">
        <v>661</v>
      </c>
      <c r="AY70" s="499" t="s">
        <v>661</v>
      </c>
      <c r="AZ70" s="500" t="s">
        <v>661</v>
      </c>
      <c r="BA70" s="501" t="s">
        <v>661</v>
      </c>
      <c r="BB70" s="499" t="s">
        <v>661</v>
      </c>
      <c r="BC70" s="500" t="s">
        <v>661</v>
      </c>
      <c r="BD70" s="501" t="s">
        <v>661</v>
      </c>
      <c r="BE70" s="500" t="s">
        <v>661</v>
      </c>
      <c r="BF70" s="500" t="s">
        <v>661</v>
      </c>
      <c r="BG70" s="500" t="s">
        <v>661</v>
      </c>
      <c r="BH70" s="499" t="s">
        <v>661</v>
      </c>
      <c r="BI70" s="500" t="s">
        <v>661</v>
      </c>
      <c r="BJ70" s="501" t="s">
        <v>661</v>
      </c>
      <c r="BK70" s="500" t="s">
        <v>661</v>
      </c>
      <c r="BL70" s="500" t="s">
        <v>661</v>
      </c>
      <c r="BM70" s="500" t="s">
        <v>661</v>
      </c>
      <c r="BN70" s="499" t="s">
        <v>661</v>
      </c>
      <c r="BO70" s="500" t="s">
        <v>661</v>
      </c>
      <c r="BP70" s="501" t="s">
        <v>661</v>
      </c>
      <c r="BQ70" s="500" t="s">
        <v>661</v>
      </c>
      <c r="BR70" s="500" t="s">
        <v>661</v>
      </c>
      <c r="BS70" s="500" t="s">
        <v>661</v>
      </c>
      <c r="BT70" s="499" t="s">
        <v>661</v>
      </c>
      <c r="BU70" s="500" t="s">
        <v>661</v>
      </c>
      <c r="BV70" s="501" t="s">
        <v>661</v>
      </c>
      <c r="BW70" s="510"/>
      <c r="BX70" s="510"/>
      <c r="BY70" s="509"/>
      <c r="BZ70" s="499"/>
      <c r="CA70" s="500"/>
      <c r="CB70" s="501"/>
      <c r="CC70" s="509"/>
      <c r="CD70" s="499"/>
      <c r="CE70" s="500"/>
      <c r="CF70" s="501"/>
      <c r="CG70" s="499"/>
      <c r="CH70" s="500"/>
      <c r="CI70" s="501"/>
      <c r="CJ70" s="499"/>
      <c r="CK70" s="500"/>
      <c r="CL70" s="501"/>
      <c r="CM70" s="499"/>
      <c r="CN70" s="500"/>
      <c r="CO70" s="501"/>
      <c r="CP70" s="499"/>
      <c r="CQ70" s="500"/>
      <c r="CR70" s="501"/>
      <c r="CS70" s="499"/>
      <c r="CT70" s="500"/>
      <c r="CU70" s="501"/>
      <c r="CV70" s="509"/>
      <c r="CW70" s="499"/>
      <c r="CX70" s="500"/>
      <c r="CY70" s="501"/>
      <c r="CZ70" s="509"/>
      <c r="DA70" s="499"/>
      <c r="DB70" s="500"/>
      <c r="DC70" s="501"/>
      <c r="DD70" s="509"/>
      <c r="DE70" s="510"/>
    </row>
    <row r="71" spans="1:231" s="28" customFormat="1" ht="12.75" customHeight="1" x14ac:dyDescent="0.15">
      <c r="A71" s="515"/>
      <c r="B71" s="495" t="s">
        <v>710</v>
      </c>
      <c r="C71" s="500" t="s">
        <v>717</v>
      </c>
      <c r="D71" s="500" t="s">
        <v>687</v>
      </c>
      <c r="E71" s="500" t="s">
        <v>672</v>
      </c>
      <c r="F71" s="499" t="s">
        <v>668</v>
      </c>
      <c r="G71" s="500" t="s">
        <v>638</v>
      </c>
      <c r="H71" s="501" t="s">
        <v>672</v>
      </c>
      <c r="I71" s="499" t="s">
        <v>669</v>
      </c>
      <c r="J71" s="500" t="s">
        <v>662</v>
      </c>
      <c r="K71" s="501" t="s">
        <v>692</v>
      </c>
      <c r="L71" s="499" t="s">
        <v>670</v>
      </c>
      <c r="M71" s="500" t="s">
        <v>662</v>
      </c>
      <c r="N71" s="501" t="s">
        <v>692</v>
      </c>
      <c r="O71" s="499" t="s">
        <v>637</v>
      </c>
      <c r="P71" s="500" t="s">
        <v>638</v>
      </c>
      <c r="Q71" s="501" t="s">
        <v>672</v>
      </c>
      <c r="R71" s="500" t="s">
        <v>639</v>
      </c>
      <c r="S71" s="500" t="s">
        <v>542</v>
      </c>
      <c r="T71" s="500" t="s">
        <v>673</v>
      </c>
      <c r="U71" s="499" t="s">
        <v>661</v>
      </c>
      <c r="V71" s="500" t="s">
        <v>661</v>
      </c>
      <c r="W71" s="501" t="s">
        <v>661</v>
      </c>
      <c r="X71" s="499" t="s">
        <v>661</v>
      </c>
      <c r="Y71" s="500" t="s">
        <v>661</v>
      </c>
      <c r="Z71" s="501" t="s">
        <v>661</v>
      </c>
      <c r="AA71" s="499" t="s">
        <v>661</v>
      </c>
      <c r="AB71" s="500" t="s">
        <v>661</v>
      </c>
      <c r="AC71" s="501" t="s">
        <v>661</v>
      </c>
      <c r="AD71" s="499" t="s">
        <v>661</v>
      </c>
      <c r="AE71" s="500" t="s">
        <v>661</v>
      </c>
      <c r="AF71" s="501" t="s">
        <v>661</v>
      </c>
      <c r="AG71" s="499" t="s">
        <v>661</v>
      </c>
      <c r="AH71" s="500" t="s">
        <v>661</v>
      </c>
      <c r="AI71" s="501" t="s">
        <v>661</v>
      </c>
      <c r="AJ71" s="499" t="s">
        <v>661</v>
      </c>
      <c r="AK71" s="500" t="s">
        <v>661</v>
      </c>
      <c r="AL71" s="501" t="s">
        <v>661</v>
      </c>
      <c r="AM71" s="500" t="s">
        <v>661</v>
      </c>
      <c r="AN71" s="500" t="s">
        <v>661</v>
      </c>
      <c r="AO71" s="501" t="s">
        <v>661</v>
      </c>
      <c r="AP71" s="499" t="s">
        <v>661</v>
      </c>
      <c r="AQ71" s="500" t="s">
        <v>661</v>
      </c>
      <c r="AR71" s="501" t="s">
        <v>661</v>
      </c>
      <c r="AS71" s="499" t="s">
        <v>661</v>
      </c>
      <c r="AT71" s="500" t="s">
        <v>661</v>
      </c>
      <c r="AU71" s="501" t="s">
        <v>661</v>
      </c>
      <c r="AV71" s="499" t="s">
        <v>661</v>
      </c>
      <c r="AW71" s="500" t="s">
        <v>661</v>
      </c>
      <c r="AX71" s="501" t="s">
        <v>661</v>
      </c>
      <c r="AY71" s="499" t="s">
        <v>661</v>
      </c>
      <c r="AZ71" s="500" t="s">
        <v>661</v>
      </c>
      <c r="BA71" s="501" t="s">
        <v>661</v>
      </c>
      <c r="BB71" s="499" t="s">
        <v>661</v>
      </c>
      <c r="BC71" s="500" t="s">
        <v>661</v>
      </c>
      <c r="BD71" s="501" t="s">
        <v>661</v>
      </c>
      <c r="BE71" s="500" t="s">
        <v>661</v>
      </c>
      <c r="BF71" s="500" t="s">
        <v>661</v>
      </c>
      <c r="BG71" s="500" t="s">
        <v>661</v>
      </c>
      <c r="BH71" s="499" t="s">
        <v>661</v>
      </c>
      <c r="BI71" s="500" t="s">
        <v>661</v>
      </c>
      <c r="BJ71" s="501" t="s">
        <v>661</v>
      </c>
      <c r="BK71" s="500" t="s">
        <v>661</v>
      </c>
      <c r="BL71" s="500" t="s">
        <v>661</v>
      </c>
      <c r="BM71" s="500" t="s">
        <v>661</v>
      </c>
      <c r="BN71" s="499" t="s">
        <v>661</v>
      </c>
      <c r="BO71" s="500" t="s">
        <v>661</v>
      </c>
      <c r="BP71" s="501" t="s">
        <v>661</v>
      </c>
      <c r="BQ71" s="500" t="s">
        <v>661</v>
      </c>
      <c r="BR71" s="500" t="s">
        <v>661</v>
      </c>
      <c r="BS71" s="500" t="s">
        <v>661</v>
      </c>
      <c r="BT71" s="499" t="s">
        <v>661</v>
      </c>
      <c r="BU71" s="500" t="s">
        <v>661</v>
      </c>
      <c r="BV71" s="501" t="s">
        <v>661</v>
      </c>
      <c r="BW71" s="510"/>
      <c r="BX71" s="510"/>
      <c r="BY71" s="509"/>
      <c r="BZ71" s="499"/>
      <c r="CA71" s="500"/>
      <c r="CB71" s="501"/>
      <c r="CC71" s="509"/>
      <c r="CD71" s="499"/>
      <c r="CE71" s="500"/>
      <c r="CF71" s="501"/>
      <c r="CG71" s="499"/>
      <c r="CH71" s="500"/>
      <c r="CI71" s="501"/>
      <c r="CJ71" s="499"/>
      <c r="CK71" s="500"/>
      <c r="CL71" s="501"/>
      <c r="CM71" s="499"/>
      <c r="CN71" s="500"/>
      <c r="CO71" s="501"/>
      <c r="CP71" s="499"/>
      <c r="CQ71" s="500"/>
      <c r="CR71" s="501"/>
      <c r="CS71" s="499"/>
      <c r="CT71" s="500"/>
      <c r="CU71" s="501"/>
      <c r="CV71" s="509"/>
      <c r="CW71" s="499"/>
      <c r="CX71" s="500"/>
      <c r="CY71" s="501"/>
      <c r="CZ71" s="509"/>
      <c r="DA71" s="499"/>
      <c r="DB71" s="500"/>
      <c r="DC71" s="501"/>
      <c r="DD71" s="509"/>
      <c r="DE71" s="510"/>
    </row>
    <row r="72" spans="1:231" s="28" customFormat="1" ht="12.75" customHeight="1" x14ac:dyDescent="0.15">
      <c r="A72" s="515"/>
      <c r="B72" s="495" t="s">
        <v>728</v>
      </c>
      <c r="C72" s="510" t="s">
        <v>693</v>
      </c>
      <c r="D72" s="510" t="s">
        <v>226</v>
      </c>
      <c r="E72" s="510" t="s">
        <v>672</v>
      </c>
      <c r="F72" s="499" t="s">
        <v>671</v>
      </c>
      <c r="G72" s="500" t="s">
        <v>730</v>
      </c>
      <c r="H72" s="501" t="s">
        <v>673</v>
      </c>
      <c r="I72" s="499" t="s">
        <v>670</v>
      </c>
      <c r="J72" s="500" t="s">
        <v>662</v>
      </c>
      <c r="K72" s="501" t="s">
        <v>692</v>
      </c>
      <c r="L72" s="499" t="s">
        <v>669</v>
      </c>
      <c r="M72" s="500" t="s">
        <v>662</v>
      </c>
      <c r="N72" s="501" t="s">
        <v>673</v>
      </c>
      <c r="O72" s="499" t="s">
        <v>681</v>
      </c>
      <c r="P72" s="500" t="s">
        <v>682</v>
      </c>
      <c r="Q72" s="501" t="s">
        <v>672</v>
      </c>
      <c r="R72" s="500" t="s">
        <v>683</v>
      </c>
      <c r="S72" s="500" t="s">
        <v>684</v>
      </c>
      <c r="T72" s="500" t="s">
        <v>672</v>
      </c>
      <c r="U72" s="499" t="s">
        <v>690</v>
      </c>
      <c r="V72" s="500" t="s">
        <v>687</v>
      </c>
      <c r="W72" s="501" t="s">
        <v>672</v>
      </c>
      <c r="X72" s="499" t="s">
        <v>688</v>
      </c>
      <c r="Y72" s="500" t="s">
        <v>689</v>
      </c>
      <c r="Z72" s="501" t="s">
        <v>672</v>
      </c>
      <c r="AA72" s="499" t="s">
        <v>667</v>
      </c>
      <c r="AB72" s="500" t="s">
        <v>638</v>
      </c>
      <c r="AC72" s="501" t="s">
        <v>672</v>
      </c>
      <c r="AD72" s="499" t="s">
        <v>637</v>
      </c>
      <c r="AE72" s="500" t="s">
        <v>638</v>
      </c>
      <c r="AF72" s="501" t="s">
        <v>672</v>
      </c>
      <c r="AG72" s="499" t="s">
        <v>948</v>
      </c>
      <c r="AH72" s="500" t="s">
        <v>949</v>
      </c>
      <c r="AI72" s="501" t="s">
        <v>950</v>
      </c>
      <c r="AJ72" s="499" t="s">
        <v>656</v>
      </c>
      <c r="AK72" s="500" t="s">
        <v>542</v>
      </c>
      <c r="AL72" s="501" t="s">
        <v>673</v>
      </c>
      <c r="AM72" s="500" t="s">
        <v>717</v>
      </c>
      <c r="AN72" s="500" t="s">
        <v>687</v>
      </c>
      <c r="AO72" s="501" t="s">
        <v>672</v>
      </c>
      <c r="AP72" s="499" t="s">
        <v>657</v>
      </c>
      <c r="AQ72" s="500" t="s">
        <v>658</v>
      </c>
      <c r="AR72" s="501" t="s">
        <v>673</v>
      </c>
      <c r="AS72" s="499" t="s">
        <v>659</v>
      </c>
      <c r="AT72" s="500" t="s">
        <v>658</v>
      </c>
      <c r="AU72" s="501" t="s">
        <v>673</v>
      </c>
      <c r="AV72" s="499" t="s">
        <v>916</v>
      </c>
      <c r="AW72" s="500" t="s">
        <v>915</v>
      </c>
      <c r="AX72" s="501" t="s">
        <v>672</v>
      </c>
      <c r="AY72" s="499" t="str">
        <f>"S2-0119-"&amp;BY72&amp;CC72&amp;CV72&amp;CZ72&amp;DD72</f>
        <v>S2-0119-R1Z0</v>
      </c>
      <c r="AZ72" s="500" t="s">
        <v>946</v>
      </c>
      <c r="BA72" s="501">
        <v>1</v>
      </c>
      <c r="BB72" s="499" t="s">
        <v>661</v>
      </c>
      <c r="BC72" s="500" t="s">
        <v>661</v>
      </c>
      <c r="BD72" s="501" t="s">
        <v>661</v>
      </c>
      <c r="BE72" s="500" t="s">
        <v>661</v>
      </c>
      <c r="BF72" s="500" t="s">
        <v>661</v>
      </c>
      <c r="BG72" s="500" t="s">
        <v>661</v>
      </c>
      <c r="BH72" s="499" t="s">
        <v>661</v>
      </c>
      <c r="BI72" s="500" t="s">
        <v>661</v>
      </c>
      <c r="BJ72" s="501" t="s">
        <v>661</v>
      </c>
      <c r="BK72" s="500" t="s">
        <v>661</v>
      </c>
      <c r="BL72" s="500" t="s">
        <v>661</v>
      </c>
      <c r="BM72" s="500" t="s">
        <v>661</v>
      </c>
      <c r="BN72" s="499" t="s">
        <v>661</v>
      </c>
      <c r="BO72" s="500" t="s">
        <v>661</v>
      </c>
      <c r="BP72" s="501" t="s">
        <v>661</v>
      </c>
      <c r="BQ72" s="500" t="s">
        <v>661</v>
      </c>
      <c r="BR72" s="500" t="s">
        <v>661</v>
      </c>
      <c r="BS72" s="500" t="s">
        <v>661</v>
      </c>
      <c r="BT72" s="499" t="s">
        <v>661</v>
      </c>
      <c r="BU72" s="500" t="s">
        <v>661</v>
      </c>
      <c r="BV72" s="501" t="s">
        <v>661</v>
      </c>
      <c r="BW72" s="510"/>
      <c r="BX72" s="492" t="str">
        <f>BY72&amp;CC72&amp;CV72&amp;CZ72&amp;DD72</f>
        <v>R1Z0</v>
      </c>
      <c r="BY72" s="503" t="s">
        <v>1</v>
      </c>
      <c r="BZ72" s="499" t="s">
        <v>676</v>
      </c>
      <c r="CA72" s="500" t="s">
        <v>903</v>
      </c>
      <c r="CB72" s="501" t="s">
        <v>672</v>
      </c>
      <c r="CC72" s="503">
        <v>1</v>
      </c>
      <c r="CD72" s="499" t="s">
        <v>677</v>
      </c>
      <c r="CE72" s="500" t="s">
        <v>662</v>
      </c>
      <c r="CF72" s="501" t="s">
        <v>692</v>
      </c>
      <c r="CG72" s="499" t="s">
        <v>679</v>
      </c>
      <c r="CH72" s="500" t="s">
        <v>732</v>
      </c>
      <c r="CI72" s="501" t="s">
        <v>692</v>
      </c>
      <c r="CJ72" s="499" t="s">
        <v>678</v>
      </c>
      <c r="CK72" s="500" t="s">
        <v>733</v>
      </c>
      <c r="CL72" s="501" t="s">
        <v>673</v>
      </c>
      <c r="CM72" s="499" t="s">
        <v>680</v>
      </c>
      <c r="CN72" s="500" t="s">
        <v>734</v>
      </c>
      <c r="CO72" s="501" t="s">
        <v>673</v>
      </c>
      <c r="CP72" s="499" t="s">
        <v>661</v>
      </c>
      <c r="CQ72" s="500" t="s">
        <v>661</v>
      </c>
      <c r="CR72" s="501" t="s">
        <v>661</v>
      </c>
      <c r="CS72" s="499" t="s">
        <v>661</v>
      </c>
      <c r="CT72" s="500" t="s">
        <v>661</v>
      </c>
      <c r="CU72" s="501" t="s">
        <v>661</v>
      </c>
      <c r="CV72" s="503" t="s">
        <v>945</v>
      </c>
      <c r="CW72" s="499" t="s">
        <v>718</v>
      </c>
      <c r="CX72" s="500" t="s">
        <v>686</v>
      </c>
      <c r="CY72" s="501" t="s">
        <v>672</v>
      </c>
      <c r="CZ72" s="503">
        <v>0</v>
      </c>
      <c r="DA72" s="499" t="s">
        <v>661</v>
      </c>
      <c r="DB72" s="500" t="s">
        <v>661</v>
      </c>
      <c r="DC72" s="501" t="s">
        <v>661</v>
      </c>
      <c r="DD72" s="509"/>
      <c r="DE72" s="510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</row>
    <row r="73" spans="1:231" s="28" customFormat="1" ht="12.75" customHeight="1" x14ac:dyDescent="0.15">
      <c r="A73" s="515"/>
      <c r="B73" s="495" t="s">
        <v>711</v>
      </c>
      <c r="C73" s="500" t="s">
        <v>717</v>
      </c>
      <c r="D73" s="500" t="s">
        <v>687</v>
      </c>
      <c r="E73" s="500" t="s">
        <v>672</v>
      </c>
      <c r="F73" s="499" t="s">
        <v>667</v>
      </c>
      <c r="G73" s="500" t="s">
        <v>638</v>
      </c>
      <c r="H73" s="501" t="s">
        <v>672</v>
      </c>
      <c r="I73" s="499" t="s">
        <v>669</v>
      </c>
      <c r="J73" s="500" t="s">
        <v>662</v>
      </c>
      <c r="K73" s="500" t="s">
        <v>673</v>
      </c>
      <c r="L73" s="499" t="s">
        <v>637</v>
      </c>
      <c r="M73" s="500" t="s">
        <v>638</v>
      </c>
      <c r="N73" s="501" t="s">
        <v>672</v>
      </c>
      <c r="O73" s="500" t="s">
        <v>656</v>
      </c>
      <c r="P73" s="500" t="s">
        <v>542</v>
      </c>
      <c r="Q73" s="500" t="s">
        <v>673</v>
      </c>
      <c r="R73" s="499" t="s">
        <v>657</v>
      </c>
      <c r="S73" s="500" t="s">
        <v>658</v>
      </c>
      <c r="T73" s="500" t="s">
        <v>673</v>
      </c>
      <c r="U73" s="499" t="s">
        <v>659</v>
      </c>
      <c r="V73" s="500" t="s">
        <v>658</v>
      </c>
      <c r="W73" s="501" t="s">
        <v>673</v>
      </c>
      <c r="X73" s="499" t="s">
        <v>661</v>
      </c>
      <c r="Y73" s="500" t="s">
        <v>661</v>
      </c>
      <c r="Z73" s="501" t="s">
        <v>661</v>
      </c>
      <c r="AA73" s="499" t="s">
        <v>661</v>
      </c>
      <c r="AB73" s="500" t="s">
        <v>661</v>
      </c>
      <c r="AC73" s="501" t="s">
        <v>661</v>
      </c>
      <c r="AD73" s="499" t="s">
        <v>661</v>
      </c>
      <c r="AE73" s="500" t="s">
        <v>661</v>
      </c>
      <c r="AF73" s="501" t="s">
        <v>661</v>
      </c>
      <c r="AG73" s="499" t="s">
        <v>661</v>
      </c>
      <c r="AH73" s="500" t="s">
        <v>661</v>
      </c>
      <c r="AI73" s="501" t="s">
        <v>661</v>
      </c>
      <c r="AJ73" s="499" t="s">
        <v>661</v>
      </c>
      <c r="AK73" s="500" t="s">
        <v>661</v>
      </c>
      <c r="AL73" s="501" t="s">
        <v>661</v>
      </c>
      <c r="AM73" s="500" t="s">
        <v>661</v>
      </c>
      <c r="AN73" s="500" t="s">
        <v>661</v>
      </c>
      <c r="AO73" s="501" t="s">
        <v>661</v>
      </c>
      <c r="AP73" s="499" t="s">
        <v>661</v>
      </c>
      <c r="AQ73" s="500" t="s">
        <v>661</v>
      </c>
      <c r="AR73" s="501" t="s">
        <v>661</v>
      </c>
      <c r="AS73" s="499" t="s">
        <v>661</v>
      </c>
      <c r="AT73" s="500" t="s">
        <v>661</v>
      </c>
      <c r="AU73" s="501" t="s">
        <v>661</v>
      </c>
      <c r="AV73" s="499" t="s">
        <v>661</v>
      </c>
      <c r="AW73" s="500" t="s">
        <v>661</v>
      </c>
      <c r="AX73" s="501" t="s">
        <v>661</v>
      </c>
      <c r="AY73" s="499" t="s">
        <v>661</v>
      </c>
      <c r="AZ73" s="500" t="s">
        <v>661</v>
      </c>
      <c r="BA73" s="501" t="s">
        <v>661</v>
      </c>
      <c r="BB73" s="499" t="s">
        <v>661</v>
      </c>
      <c r="BC73" s="500" t="s">
        <v>661</v>
      </c>
      <c r="BD73" s="501" t="s">
        <v>661</v>
      </c>
      <c r="BE73" s="500" t="s">
        <v>661</v>
      </c>
      <c r="BF73" s="500" t="s">
        <v>661</v>
      </c>
      <c r="BG73" s="500" t="s">
        <v>661</v>
      </c>
      <c r="BH73" s="499" t="s">
        <v>661</v>
      </c>
      <c r="BI73" s="500" t="s">
        <v>661</v>
      </c>
      <c r="BJ73" s="501" t="s">
        <v>661</v>
      </c>
      <c r="BK73" s="500" t="s">
        <v>661</v>
      </c>
      <c r="BL73" s="500" t="s">
        <v>661</v>
      </c>
      <c r="BM73" s="500" t="s">
        <v>661</v>
      </c>
      <c r="BN73" s="499" t="s">
        <v>661</v>
      </c>
      <c r="BO73" s="500" t="s">
        <v>661</v>
      </c>
      <c r="BP73" s="501" t="s">
        <v>661</v>
      </c>
      <c r="BQ73" s="500" t="s">
        <v>661</v>
      </c>
      <c r="BR73" s="500" t="s">
        <v>661</v>
      </c>
      <c r="BS73" s="500" t="s">
        <v>661</v>
      </c>
      <c r="BT73" s="499" t="s">
        <v>661</v>
      </c>
      <c r="BU73" s="500" t="s">
        <v>661</v>
      </c>
      <c r="BV73" s="501" t="s">
        <v>661</v>
      </c>
      <c r="BW73" s="510"/>
      <c r="BX73" s="510"/>
      <c r="BY73" s="509"/>
      <c r="BZ73" s="499"/>
      <c r="CA73" s="500"/>
      <c r="CB73" s="501"/>
      <c r="CC73" s="509"/>
      <c r="CD73" s="499"/>
      <c r="CE73" s="500"/>
      <c r="CF73" s="501"/>
      <c r="CG73" s="499"/>
      <c r="CH73" s="500"/>
      <c r="CI73" s="501"/>
      <c r="CJ73" s="499"/>
      <c r="CK73" s="500"/>
      <c r="CL73" s="501"/>
      <c r="CM73" s="499"/>
      <c r="CN73" s="500"/>
      <c r="CO73" s="501"/>
      <c r="CP73" s="499"/>
      <c r="CQ73" s="500"/>
      <c r="CR73" s="501"/>
      <c r="CS73" s="499"/>
      <c r="CT73" s="500"/>
      <c r="CU73" s="501"/>
      <c r="CV73" s="509"/>
      <c r="CW73" s="499"/>
      <c r="CX73" s="500"/>
      <c r="CY73" s="501"/>
      <c r="CZ73" s="509"/>
      <c r="DA73" s="499"/>
      <c r="DB73" s="500"/>
      <c r="DC73" s="501"/>
      <c r="DD73" s="509"/>
      <c r="DE73" s="510"/>
    </row>
    <row r="74" spans="1:231" s="28" customFormat="1" ht="12.75" customHeight="1" x14ac:dyDescent="0.15">
      <c r="A74" s="515"/>
      <c r="B74" s="495" t="s">
        <v>712</v>
      </c>
      <c r="C74" s="500" t="s">
        <v>666</v>
      </c>
      <c r="D74" s="500" t="s">
        <v>665</v>
      </c>
      <c r="E74" s="500" t="s">
        <v>672</v>
      </c>
      <c r="F74" s="499" t="s">
        <v>717</v>
      </c>
      <c r="G74" s="500" t="s">
        <v>687</v>
      </c>
      <c r="H74" s="501" t="s">
        <v>672</v>
      </c>
      <c r="I74" s="499" t="s">
        <v>667</v>
      </c>
      <c r="J74" s="500" t="s">
        <v>638</v>
      </c>
      <c r="K74" s="500" t="s">
        <v>672</v>
      </c>
      <c r="L74" s="499" t="s">
        <v>669</v>
      </c>
      <c r="M74" s="500" t="s">
        <v>662</v>
      </c>
      <c r="N74" s="501" t="s">
        <v>673</v>
      </c>
      <c r="O74" s="500" t="s">
        <v>670</v>
      </c>
      <c r="P74" s="500" t="s">
        <v>662</v>
      </c>
      <c r="Q74" s="500" t="s">
        <v>672</v>
      </c>
      <c r="R74" s="499" t="s">
        <v>637</v>
      </c>
      <c r="S74" s="500" t="s">
        <v>638</v>
      </c>
      <c r="T74" s="500" t="s">
        <v>672</v>
      </c>
      <c r="U74" s="499" t="s">
        <v>656</v>
      </c>
      <c r="V74" s="500" t="s">
        <v>542</v>
      </c>
      <c r="W74" s="501" t="s">
        <v>673</v>
      </c>
      <c r="X74" s="499" t="s">
        <v>657</v>
      </c>
      <c r="Y74" s="500" t="s">
        <v>658</v>
      </c>
      <c r="Z74" s="501" t="s">
        <v>673</v>
      </c>
      <c r="AA74" s="499" t="s">
        <v>659</v>
      </c>
      <c r="AB74" s="500" t="s">
        <v>658</v>
      </c>
      <c r="AC74" s="501" t="s">
        <v>673</v>
      </c>
      <c r="AD74" s="499" t="s">
        <v>661</v>
      </c>
      <c r="AE74" s="500" t="s">
        <v>661</v>
      </c>
      <c r="AF74" s="501" t="s">
        <v>661</v>
      </c>
      <c r="AG74" s="499" t="s">
        <v>661</v>
      </c>
      <c r="AH74" s="500" t="s">
        <v>661</v>
      </c>
      <c r="AI74" s="501" t="s">
        <v>661</v>
      </c>
      <c r="AJ74" s="499" t="s">
        <v>661</v>
      </c>
      <c r="AK74" s="500" t="s">
        <v>661</v>
      </c>
      <c r="AL74" s="501" t="s">
        <v>661</v>
      </c>
      <c r="AM74" s="500" t="s">
        <v>661</v>
      </c>
      <c r="AN74" s="500" t="s">
        <v>661</v>
      </c>
      <c r="AO74" s="501" t="s">
        <v>661</v>
      </c>
      <c r="AP74" s="499" t="s">
        <v>661</v>
      </c>
      <c r="AQ74" s="500" t="s">
        <v>661</v>
      </c>
      <c r="AR74" s="501" t="s">
        <v>661</v>
      </c>
      <c r="AS74" s="499" t="s">
        <v>661</v>
      </c>
      <c r="AT74" s="500" t="s">
        <v>661</v>
      </c>
      <c r="AU74" s="501" t="s">
        <v>661</v>
      </c>
      <c r="AV74" s="499" t="s">
        <v>661</v>
      </c>
      <c r="AW74" s="500" t="s">
        <v>661</v>
      </c>
      <c r="AX74" s="501" t="s">
        <v>661</v>
      </c>
      <c r="AY74" s="499" t="s">
        <v>661</v>
      </c>
      <c r="AZ74" s="500" t="s">
        <v>661</v>
      </c>
      <c r="BA74" s="501" t="s">
        <v>661</v>
      </c>
      <c r="BB74" s="499" t="s">
        <v>661</v>
      </c>
      <c r="BC74" s="500" t="s">
        <v>661</v>
      </c>
      <c r="BD74" s="501" t="s">
        <v>661</v>
      </c>
      <c r="BE74" s="500" t="s">
        <v>661</v>
      </c>
      <c r="BF74" s="500" t="s">
        <v>661</v>
      </c>
      <c r="BG74" s="500" t="s">
        <v>661</v>
      </c>
      <c r="BH74" s="499" t="s">
        <v>661</v>
      </c>
      <c r="BI74" s="500" t="s">
        <v>661</v>
      </c>
      <c r="BJ74" s="501" t="s">
        <v>661</v>
      </c>
      <c r="BK74" s="500" t="s">
        <v>661</v>
      </c>
      <c r="BL74" s="500" t="s">
        <v>661</v>
      </c>
      <c r="BM74" s="500" t="s">
        <v>661</v>
      </c>
      <c r="BN74" s="499" t="s">
        <v>661</v>
      </c>
      <c r="BO74" s="500" t="s">
        <v>661</v>
      </c>
      <c r="BP74" s="501" t="s">
        <v>661</v>
      </c>
      <c r="BQ74" s="500" t="s">
        <v>661</v>
      </c>
      <c r="BR74" s="500" t="s">
        <v>661</v>
      </c>
      <c r="BS74" s="500" t="s">
        <v>661</v>
      </c>
      <c r="BT74" s="499" t="s">
        <v>661</v>
      </c>
      <c r="BU74" s="500" t="s">
        <v>661</v>
      </c>
      <c r="BV74" s="501" t="s">
        <v>661</v>
      </c>
      <c r="BW74" s="510"/>
      <c r="BX74" s="510"/>
      <c r="BY74" s="509"/>
      <c r="BZ74" s="499"/>
      <c r="CA74" s="500"/>
      <c r="CB74" s="501"/>
      <c r="CC74" s="509"/>
      <c r="CD74" s="499"/>
      <c r="CE74" s="500"/>
      <c r="CF74" s="501"/>
      <c r="CG74" s="499"/>
      <c r="CH74" s="500"/>
      <c r="CI74" s="501"/>
      <c r="CJ74" s="499"/>
      <c r="CK74" s="500"/>
      <c r="CL74" s="501"/>
      <c r="CM74" s="499"/>
      <c r="CN74" s="500"/>
      <c r="CO74" s="501"/>
      <c r="CP74" s="499"/>
      <c r="CQ74" s="500"/>
      <c r="CR74" s="501"/>
      <c r="CS74" s="499"/>
      <c r="CT74" s="500"/>
      <c r="CU74" s="501"/>
      <c r="CV74" s="509"/>
      <c r="CW74" s="499"/>
      <c r="CX74" s="500"/>
      <c r="CY74" s="501"/>
      <c r="CZ74" s="509"/>
      <c r="DA74" s="499"/>
      <c r="DB74" s="500"/>
      <c r="DC74" s="501"/>
      <c r="DD74" s="509"/>
      <c r="DE74" s="510"/>
    </row>
    <row r="75" spans="1:231" s="31" customFormat="1" ht="12.75" customHeight="1" x14ac:dyDescent="0.15">
      <c r="A75" s="515"/>
      <c r="B75" s="509" t="s">
        <v>729</v>
      </c>
      <c r="C75" s="500" t="s">
        <v>693</v>
      </c>
      <c r="D75" s="500" t="s">
        <v>226</v>
      </c>
      <c r="E75" s="501" t="s">
        <v>672</v>
      </c>
      <c r="F75" s="499" t="s">
        <v>671</v>
      </c>
      <c r="G75" s="500" t="s">
        <v>730</v>
      </c>
      <c r="H75" s="501" t="s">
        <v>673</v>
      </c>
      <c r="I75" s="499" t="s">
        <v>670</v>
      </c>
      <c r="J75" s="500" t="s">
        <v>662</v>
      </c>
      <c r="K75" s="500" t="s">
        <v>692</v>
      </c>
      <c r="L75" s="499" t="s">
        <v>669</v>
      </c>
      <c r="M75" s="500" t="s">
        <v>662</v>
      </c>
      <c r="N75" s="501" t="s">
        <v>692</v>
      </c>
      <c r="O75" s="500" t="s">
        <v>681</v>
      </c>
      <c r="P75" s="500" t="s">
        <v>682</v>
      </c>
      <c r="Q75" s="500" t="s">
        <v>672</v>
      </c>
      <c r="R75" s="499" t="s">
        <v>683</v>
      </c>
      <c r="S75" s="500" t="s">
        <v>684</v>
      </c>
      <c r="T75" s="500" t="s">
        <v>672</v>
      </c>
      <c r="U75" s="499" t="s">
        <v>690</v>
      </c>
      <c r="V75" s="500" t="s">
        <v>687</v>
      </c>
      <c r="W75" s="501" t="s">
        <v>672</v>
      </c>
      <c r="X75" s="499" t="s">
        <v>688</v>
      </c>
      <c r="Y75" s="500" t="s">
        <v>689</v>
      </c>
      <c r="Z75" s="501" t="s">
        <v>672</v>
      </c>
      <c r="AA75" s="499" t="s">
        <v>667</v>
      </c>
      <c r="AB75" s="500" t="s">
        <v>638</v>
      </c>
      <c r="AC75" s="501" t="s">
        <v>672</v>
      </c>
      <c r="AD75" s="499" t="s">
        <v>637</v>
      </c>
      <c r="AE75" s="500" t="s">
        <v>638</v>
      </c>
      <c r="AF75" s="501" t="s">
        <v>672</v>
      </c>
      <c r="AG75" s="499" t="s">
        <v>695</v>
      </c>
      <c r="AH75" s="500" t="s">
        <v>696</v>
      </c>
      <c r="AI75" s="501" t="s">
        <v>672</v>
      </c>
      <c r="AJ75" s="499" t="s">
        <v>656</v>
      </c>
      <c r="AK75" s="500" t="s">
        <v>542</v>
      </c>
      <c r="AL75" s="501" t="s">
        <v>673</v>
      </c>
      <c r="AM75" s="500" t="s">
        <v>717</v>
      </c>
      <c r="AN75" s="500" t="s">
        <v>687</v>
      </c>
      <c r="AO75" s="501" t="s">
        <v>672</v>
      </c>
      <c r="AP75" s="499" t="s">
        <v>657</v>
      </c>
      <c r="AQ75" s="500" t="s">
        <v>658</v>
      </c>
      <c r="AR75" s="501" t="s">
        <v>673</v>
      </c>
      <c r="AS75" s="499" t="s">
        <v>659</v>
      </c>
      <c r="AT75" s="500" t="s">
        <v>658</v>
      </c>
      <c r="AU75" s="501" t="s">
        <v>673</v>
      </c>
      <c r="AV75" s="499" t="s">
        <v>916</v>
      </c>
      <c r="AW75" s="500" t="s">
        <v>915</v>
      </c>
      <c r="AX75" s="501" t="s">
        <v>672</v>
      </c>
      <c r="AY75" s="499" t="str">
        <f>"S2-0119-"&amp;BY75&amp;CC75&amp;CV75&amp;CZ75&amp;DD75</f>
        <v>S2-0119-S1Z0</v>
      </c>
      <c r="AZ75" s="500" t="s">
        <v>946</v>
      </c>
      <c r="BA75" s="501">
        <v>1</v>
      </c>
      <c r="BB75" s="499" t="s">
        <v>661</v>
      </c>
      <c r="BC75" s="500" t="s">
        <v>661</v>
      </c>
      <c r="BD75" s="501" t="s">
        <v>661</v>
      </c>
      <c r="BE75" s="500" t="s">
        <v>661</v>
      </c>
      <c r="BF75" s="500" t="s">
        <v>661</v>
      </c>
      <c r="BG75" s="500" t="s">
        <v>661</v>
      </c>
      <c r="BH75" s="499" t="s">
        <v>661</v>
      </c>
      <c r="BI75" s="500" t="s">
        <v>661</v>
      </c>
      <c r="BJ75" s="501" t="s">
        <v>661</v>
      </c>
      <c r="BK75" s="500" t="s">
        <v>661</v>
      </c>
      <c r="BL75" s="500" t="s">
        <v>661</v>
      </c>
      <c r="BM75" s="500" t="s">
        <v>661</v>
      </c>
      <c r="BN75" s="499" t="s">
        <v>661</v>
      </c>
      <c r="BO75" s="500" t="s">
        <v>661</v>
      </c>
      <c r="BP75" s="501" t="s">
        <v>661</v>
      </c>
      <c r="BQ75" s="500" t="s">
        <v>661</v>
      </c>
      <c r="BR75" s="500" t="s">
        <v>661</v>
      </c>
      <c r="BS75" s="500" t="s">
        <v>661</v>
      </c>
      <c r="BT75" s="499" t="s">
        <v>661</v>
      </c>
      <c r="BU75" s="500" t="s">
        <v>661</v>
      </c>
      <c r="BV75" s="501" t="s">
        <v>661</v>
      </c>
      <c r="BW75" s="510"/>
      <c r="BX75" s="492" t="str">
        <f>BY75&amp;CC75&amp;CV75&amp;CZ75&amp;DD75</f>
        <v>S1Z0</v>
      </c>
      <c r="BY75" s="517" t="s">
        <v>2</v>
      </c>
      <c r="BZ75" s="499" t="s">
        <v>694</v>
      </c>
      <c r="CA75" s="500" t="s">
        <v>903</v>
      </c>
      <c r="CB75" s="501" t="s">
        <v>672</v>
      </c>
      <c r="CC75" s="503">
        <v>1</v>
      </c>
      <c r="CD75" s="499" t="s">
        <v>677</v>
      </c>
      <c r="CE75" s="500" t="s">
        <v>662</v>
      </c>
      <c r="CF75" s="501" t="s">
        <v>692</v>
      </c>
      <c r="CG75" s="499" t="s">
        <v>679</v>
      </c>
      <c r="CH75" s="500" t="s">
        <v>732</v>
      </c>
      <c r="CI75" s="501" t="s">
        <v>692</v>
      </c>
      <c r="CJ75" s="499" t="s">
        <v>678</v>
      </c>
      <c r="CK75" s="500" t="s">
        <v>733</v>
      </c>
      <c r="CL75" s="501" t="s">
        <v>673</v>
      </c>
      <c r="CM75" s="499" t="s">
        <v>680</v>
      </c>
      <c r="CN75" s="500" t="s">
        <v>734</v>
      </c>
      <c r="CO75" s="501" t="s">
        <v>673</v>
      </c>
      <c r="CP75" s="499" t="s">
        <v>661</v>
      </c>
      <c r="CQ75" s="500" t="s">
        <v>661</v>
      </c>
      <c r="CR75" s="501" t="s">
        <v>661</v>
      </c>
      <c r="CS75" s="499" t="s">
        <v>661</v>
      </c>
      <c r="CT75" s="500" t="s">
        <v>661</v>
      </c>
      <c r="CU75" s="501" t="s">
        <v>661</v>
      </c>
      <c r="CV75" s="503" t="s">
        <v>945</v>
      </c>
      <c r="CW75" s="499" t="s">
        <v>718</v>
      </c>
      <c r="CX75" s="500" t="s">
        <v>686</v>
      </c>
      <c r="CY75" s="501" t="s">
        <v>672</v>
      </c>
      <c r="CZ75" s="503">
        <v>0</v>
      </c>
      <c r="DA75" s="499" t="s">
        <v>661</v>
      </c>
      <c r="DB75" s="500" t="s">
        <v>661</v>
      </c>
      <c r="DC75" s="501" t="s">
        <v>661</v>
      </c>
      <c r="DD75" s="509"/>
      <c r="DE75" s="510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  <c r="FZ75" s="28"/>
      <c r="GA75" s="28"/>
      <c r="GB75" s="28"/>
      <c r="GC75" s="28"/>
      <c r="GD75" s="28"/>
      <c r="GE75" s="28"/>
      <c r="GF75" s="28"/>
      <c r="GG75" s="28"/>
      <c r="GH75" s="28"/>
      <c r="GI75" s="28"/>
      <c r="GJ75" s="28"/>
      <c r="GK75" s="28"/>
      <c r="GL75" s="28"/>
      <c r="GM75" s="28"/>
      <c r="GN75" s="28"/>
      <c r="GO75" s="28"/>
      <c r="GP75" s="28"/>
      <c r="GQ75" s="28"/>
      <c r="GR75" s="28"/>
      <c r="GS75" s="28"/>
      <c r="GT75" s="28"/>
      <c r="GU75" s="28"/>
      <c r="GV75" s="28"/>
      <c r="GW75" s="28"/>
      <c r="GX75" s="28"/>
      <c r="GY75" s="28"/>
      <c r="GZ75" s="28"/>
      <c r="HA75" s="28"/>
      <c r="HB75" s="28"/>
      <c r="HC75" s="28"/>
      <c r="HD75" s="28"/>
      <c r="HE75" s="28"/>
      <c r="HF75" s="28"/>
      <c r="HG75" s="28"/>
      <c r="HH75" s="28"/>
      <c r="HI75" s="28"/>
      <c r="HJ75" s="28"/>
      <c r="HK75" s="28"/>
      <c r="HL75" s="28"/>
      <c r="HM75" s="28"/>
      <c r="HN75" s="28"/>
      <c r="HO75" s="28"/>
      <c r="HP75" s="28"/>
      <c r="HQ75" s="28"/>
      <c r="HR75" s="28"/>
      <c r="HS75" s="28"/>
      <c r="HT75" s="28"/>
      <c r="HU75" s="28"/>
      <c r="HV75" s="28"/>
      <c r="HW75" s="28"/>
    </row>
    <row r="76" spans="1:231" s="31" customFormat="1" ht="12.75" customHeight="1" x14ac:dyDescent="0.15">
      <c r="A76" s="515"/>
      <c r="B76" s="495" t="s">
        <v>713</v>
      </c>
      <c r="C76" s="500" t="s">
        <v>717</v>
      </c>
      <c r="D76" s="500" t="s">
        <v>687</v>
      </c>
      <c r="E76" s="500" t="s">
        <v>672</v>
      </c>
      <c r="F76" s="499" t="s">
        <v>667</v>
      </c>
      <c r="G76" s="500" t="s">
        <v>638</v>
      </c>
      <c r="H76" s="501" t="s">
        <v>672</v>
      </c>
      <c r="I76" s="499" t="s">
        <v>669</v>
      </c>
      <c r="J76" s="500" t="s">
        <v>662</v>
      </c>
      <c r="K76" s="500" t="s">
        <v>692</v>
      </c>
      <c r="L76" s="499" t="s">
        <v>637</v>
      </c>
      <c r="M76" s="500" t="s">
        <v>638</v>
      </c>
      <c r="N76" s="501" t="s">
        <v>672</v>
      </c>
      <c r="O76" s="500" t="s">
        <v>656</v>
      </c>
      <c r="P76" s="500" t="s">
        <v>542</v>
      </c>
      <c r="Q76" s="500" t="s">
        <v>673</v>
      </c>
      <c r="R76" s="499" t="s">
        <v>657</v>
      </c>
      <c r="S76" s="500" t="s">
        <v>658</v>
      </c>
      <c r="T76" s="500" t="s">
        <v>673</v>
      </c>
      <c r="U76" s="499" t="s">
        <v>659</v>
      </c>
      <c r="V76" s="500" t="s">
        <v>658</v>
      </c>
      <c r="W76" s="501" t="s">
        <v>673</v>
      </c>
      <c r="X76" s="499" t="s">
        <v>661</v>
      </c>
      <c r="Y76" s="500" t="s">
        <v>661</v>
      </c>
      <c r="Z76" s="501" t="s">
        <v>661</v>
      </c>
      <c r="AA76" s="499" t="s">
        <v>661</v>
      </c>
      <c r="AB76" s="500" t="s">
        <v>661</v>
      </c>
      <c r="AC76" s="501" t="s">
        <v>661</v>
      </c>
      <c r="AD76" s="499" t="s">
        <v>661</v>
      </c>
      <c r="AE76" s="500" t="s">
        <v>661</v>
      </c>
      <c r="AF76" s="501" t="s">
        <v>661</v>
      </c>
      <c r="AG76" s="499" t="s">
        <v>661</v>
      </c>
      <c r="AH76" s="500" t="s">
        <v>661</v>
      </c>
      <c r="AI76" s="501" t="s">
        <v>661</v>
      </c>
      <c r="AJ76" s="499" t="s">
        <v>661</v>
      </c>
      <c r="AK76" s="500" t="s">
        <v>661</v>
      </c>
      <c r="AL76" s="501" t="s">
        <v>661</v>
      </c>
      <c r="AM76" s="500" t="s">
        <v>661</v>
      </c>
      <c r="AN76" s="500" t="s">
        <v>661</v>
      </c>
      <c r="AO76" s="501" t="s">
        <v>661</v>
      </c>
      <c r="AP76" s="499" t="s">
        <v>661</v>
      </c>
      <c r="AQ76" s="500" t="s">
        <v>661</v>
      </c>
      <c r="AR76" s="501" t="s">
        <v>661</v>
      </c>
      <c r="AS76" s="499" t="s">
        <v>661</v>
      </c>
      <c r="AT76" s="500" t="s">
        <v>661</v>
      </c>
      <c r="AU76" s="501" t="s">
        <v>661</v>
      </c>
      <c r="AV76" s="499" t="s">
        <v>661</v>
      </c>
      <c r="AW76" s="500" t="s">
        <v>661</v>
      </c>
      <c r="AX76" s="501" t="s">
        <v>661</v>
      </c>
      <c r="AY76" s="499" t="s">
        <v>661</v>
      </c>
      <c r="AZ76" s="500" t="s">
        <v>661</v>
      </c>
      <c r="BA76" s="501" t="s">
        <v>661</v>
      </c>
      <c r="BB76" s="499" t="s">
        <v>661</v>
      </c>
      <c r="BC76" s="500" t="s">
        <v>661</v>
      </c>
      <c r="BD76" s="501" t="s">
        <v>661</v>
      </c>
      <c r="BE76" s="500" t="s">
        <v>661</v>
      </c>
      <c r="BF76" s="500" t="s">
        <v>661</v>
      </c>
      <c r="BG76" s="500" t="s">
        <v>661</v>
      </c>
      <c r="BH76" s="499" t="s">
        <v>661</v>
      </c>
      <c r="BI76" s="500" t="s">
        <v>661</v>
      </c>
      <c r="BJ76" s="501" t="s">
        <v>661</v>
      </c>
      <c r="BK76" s="500" t="s">
        <v>661</v>
      </c>
      <c r="BL76" s="500" t="s">
        <v>661</v>
      </c>
      <c r="BM76" s="500" t="s">
        <v>661</v>
      </c>
      <c r="BN76" s="499" t="s">
        <v>661</v>
      </c>
      <c r="BO76" s="500" t="s">
        <v>661</v>
      </c>
      <c r="BP76" s="501" t="s">
        <v>661</v>
      </c>
      <c r="BQ76" s="500" t="s">
        <v>661</v>
      </c>
      <c r="BR76" s="500" t="s">
        <v>661</v>
      </c>
      <c r="BS76" s="500" t="s">
        <v>661</v>
      </c>
      <c r="BT76" s="499" t="s">
        <v>661</v>
      </c>
      <c r="BU76" s="500" t="s">
        <v>661</v>
      </c>
      <c r="BV76" s="501" t="s">
        <v>661</v>
      </c>
      <c r="BW76" s="510"/>
      <c r="BX76" s="510"/>
      <c r="BY76" s="509"/>
      <c r="BZ76" s="499"/>
      <c r="CA76" s="500"/>
      <c r="CB76" s="501"/>
      <c r="CC76" s="509"/>
      <c r="CD76" s="499"/>
      <c r="CE76" s="500"/>
      <c r="CF76" s="501"/>
      <c r="CG76" s="499"/>
      <c r="CH76" s="500"/>
      <c r="CI76" s="501"/>
      <c r="CJ76" s="499"/>
      <c r="CK76" s="500"/>
      <c r="CL76" s="501"/>
      <c r="CM76" s="499"/>
      <c r="CN76" s="500"/>
      <c r="CO76" s="501"/>
      <c r="CP76" s="499"/>
      <c r="CQ76" s="500"/>
      <c r="CR76" s="501"/>
      <c r="CS76" s="499"/>
      <c r="CT76" s="500"/>
      <c r="CU76" s="501"/>
      <c r="CV76" s="509"/>
      <c r="CW76" s="499"/>
      <c r="CX76" s="500"/>
      <c r="CY76" s="501"/>
      <c r="CZ76" s="509"/>
      <c r="DA76" s="499"/>
      <c r="DB76" s="500"/>
      <c r="DC76" s="501"/>
      <c r="DD76" s="509"/>
      <c r="DE76" s="510"/>
      <c r="DF76" s="28"/>
      <c r="DG76" s="28"/>
      <c r="DH76" s="28"/>
      <c r="DI76" s="28"/>
      <c r="DJ76" s="28"/>
      <c r="DK76" s="28"/>
      <c r="DL76" s="28"/>
      <c r="DM76" s="28"/>
      <c r="DN76" s="28"/>
      <c r="DO76" s="28"/>
      <c r="DP76" s="28"/>
      <c r="DQ76" s="28"/>
      <c r="DR76" s="28"/>
      <c r="DS76" s="28"/>
      <c r="DT76" s="28"/>
      <c r="DU76" s="28"/>
      <c r="DV76" s="28"/>
      <c r="DW76" s="28"/>
      <c r="DX76" s="28"/>
      <c r="DY76" s="28"/>
      <c r="DZ76" s="28"/>
      <c r="EA76" s="28"/>
      <c r="EB76" s="28"/>
      <c r="EC76" s="28"/>
      <c r="ED76" s="28"/>
      <c r="EE76" s="28"/>
      <c r="EF76" s="28"/>
      <c r="EG76" s="28"/>
      <c r="EH76" s="28"/>
      <c r="EI76" s="28"/>
      <c r="EJ76" s="28"/>
      <c r="EK76" s="28"/>
      <c r="EL76" s="28"/>
      <c r="EM76" s="28"/>
      <c r="EN76" s="28"/>
      <c r="EO76" s="28"/>
      <c r="EP76" s="28"/>
      <c r="EQ76" s="28"/>
      <c r="ER76" s="28"/>
      <c r="ES76" s="28"/>
      <c r="ET76" s="28"/>
      <c r="EU76" s="28"/>
      <c r="EV76" s="28"/>
      <c r="EW76" s="28"/>
      <c r="EX76" s="28"/>
      <c r="EY76" s="28"/>
      <c r="EZ76" s="28"/>
      <c r="FA76" s="28"/>
      <c r="FB76" s="28"/>
      <c r="FC76" s="28"/>
      <c r="FD76" s="28"/>
      <c r="FE76" s="28"/>
      <c r="FF76" s="28"/>
      <c r="FG76" s="28"/>
      <c r="FH76" s="28"/>
      <c r="FI76" s="28"/>
      <c r="FJ76" s="28"/>
      <c r="FK76" s="28"/>
      <c r="FL76" s="28"/>
      <c r="FM76" s="28"/>
      <c r="FN76" s="28"/>
      <c r="FO76" s="28"/>
      <c r="FP76" s="28"/>
      <c r="FQ76" s="28"/>
      <c r="FR76" s="28"/>
      <c r="FS76" s="28"/>
      <c r="FT76" s="28"/>
      <c r="FU76" s="28"/>
      <c r="FV76" s="28"/>
      <c r="FW76" s="28"/>
      <c r="FX76" s="28"/>
      <c r="FY76" s="28"/>
      <c r="FZ76" s="28"/>
      <c r="GA76" s="28"/>
      <c r="GB76" s="28"/>
      <c r="GC76" s="28"/>
      <c r="GD76" s="28"/>
      <c r="GE76" s="28"/>
      <c r="GF76" s="28"/>
      <c r="GG76" s="28"/>
      <c r="GH76" s="28"/>
      <c r="GI76" s="28"/>
      <c r="GJ76" s="28"/>
      <c r="GK76" s="28"/>
      <c r="GL76" s="28"/>
      <c r="GM76" s="28"/>
      <c r="GN76" s="28"/>
      <c r="GO76" s="28"/>
      <c r="GP76" s="28"/>
      <c r="GQ76" s="28"/>
      <c r="GR76" s="28"/>
      <c r="GS76" s="28"/>
      <c r="GT76" s="28"/>
      <c r="GU76" s="28"/>
      <c r="GV76" s="28"/>
      <c r="GW76" s="28"/>
      <c r="GX76" s="28"/>
      <c r="GY76" s="28"/>
      <c r="GZ76" s="28"/>
      <c r="HA76" s="28"/>
      <c r="HB76" s="28"/>
      <c r="HC76" s="28"/>
      <c r="HD76" s="28"/>
      <c r="HE76" s="28"/>
      <c r="HF76" s="28"/>
      <c r="HG76" s="28"/>
      <c r="HH76" s="28"/>
      <c r="HI76" s="28"/>
      <c r="HJ76" s="28"/>
      <c r="HK76" s="28"/>
      <c r="HL76" s="28"/>
      <c r="HM76" s="28"/>
      <c r="HN76" s="28"/>
      <c r="HO76" s="28"/>
      <c r="HP76" s="28"/>
      <c r="HQ76" s="28"/>
      <c r="HR76" s="28"/>
      <c r="HS76" s="28"/>
      <c r="HT76" s="28"/>
      <c r="HU76" s="28"/>
      <c r="HV76" s="28"/>
      <c r="HW76" s="28"/>
    </row>
    <row r="77" spans="1:231" s="31" customFormat="1" ht="12.75" customHeight="1" x14ac:dyDescent="0.15">
      <c r="A77" s="515"/>
      <c r="B77" s="495" t="s">
        <v>714</v>
      </c>
      <c r="C77" s="500" t="s">
        <v>717</v>
      </c>
      <c r="D77" s="500" t="s">
        <v>687</v>
      </c>
      <c r="E77" s="500" t="s">
        <v>672</v>
      </c>
      <c r="F77" s="499" t="s">
        <v>668</v>
      </c>
      <c r="G77" s="500" t="s">
        <v>638</v>
      </c>
      <c r="H77" s="501" t="s">
        <v>672</v>
      </c>
      <c r="I77" s="499" t="s">
        <v>669</v>
      </c>
      <c r="J77" s="500" t="s">
        <v>662</v>
      </c>
      <c r="K77" s="500" t="s">
        <v>692</v>
      </c>
      <c r="L77" s="499" t="s">
        <v>670</v>
      </c>
      <c r="M77" s="500" t="s">
        <v>662</v>
      </c>
      <c r="N77" s="501" t="s">
        <v>692</v>
      </c>
      <c r="O77" s="500" t="s">
        <v>637</v>
      </c>
      <c r="P77" s="500" t="s">
        <v>638</v>
      </c>
      <c r="Q77" s="500" t="s">
        <v>672</v>
      </c>
      <c r="R77" s="499" t="s">
        <v>656</v>
      </c>
      <c r="S77" s="500" t="s">
        <v>542</v>
      </c>
      <c r="T77" s="500" t="s">
        <v>673</v>
      </c>
      <c r="U77" s="499" t="s">
        <v>657</v>
      </c>
      <c r="V77" s="500" t="s">
        <v>658</v>
      </c>
      <c r="W77" s="501" t="s">
        <v>673</v>
      </c>
      <c r="X77" s="499" t="s">
        <v>659</v>
      </c>
      <c r="Y77" s="500" t="s">
        <v>658</v>
      </c>
      <c r="Z77" s="501" t="s">
        <v>673</v>
      </c>
      <c r="AA77" s="499" t="s">
        <v>661</v>
      </c>
      <c r="AB77" s="500" t="s">
        <v>661</v>
      </c>
      <c r="AC77" s="501" t="s">
        <v>661</v>
      </c>
      <c r="AD77" s="499" t="s">
        <v>661</v>
      </c>
      <c r="AE77" s="500" t="s">
        <v>661</v>
      </c>
      <c r="AF77" s="501" t="s">
        <v>661</v>
      </c>
      <c r="AG77" s="499" t="s">
        <v>661</v>
      </c>
      <c r="AH77" s="500" t="s">
        <v>661</v>
      </c>
      <c r="AI77" s="501" t="s">
        <v>661</v>
      </c>
      <c r="AJ77" s="499" t="s">
        <v>661</v>
      </c>
      <c r="AK77" s="500" t="s">
        <v>661</v>
      </c>
      <c r="AL77" s="501" t="s">
        <v>661</v>
      </c>
      <c r="AM77" s="500" t="s">
        <v>661</v>
      </c>
      <c r="AN77" s="500" t="s">
        <v>661</v>
      </c>
      <c r="AO77" s="501" t="s">
        <v>661</v>
      </c>
      <c r="AP77" s="499" t="s">
        <v>661</v>
      </c>
      <c r="AQ77" s="500" t="s">
        <v>661</v>
      </c>
      <c r="AR77" s="501" t="s">
        <v>661</v>
      </c>
      <c r="AS77" s="499" t="s">
        <v>661</v>
      </c>
      <c r="AT77" s="500" t="s">
        <v>661</v>
      </c>
      <c r="AU77" s="501" t="s">
        <v>661</v>
      </c>
      <c r="AV77" s="499" t="s">
        <v>661</v>
      </c>
      <c r="AW77" s="500" t="s">
        <v>661</v>
      </c>
      <c r="AX77" s="501" t="s">
        <v>661</v>
      </c>
      <c r="AY77" s="499" t="s">
        <v>661</v>
      </c>
      <c r="AZ77" s="500" t="s">
        <v>661</v>
      </c>
      <c r="BA77" s="501" t="s">
        <v>661</v>
      </c>
      <c r="BB77" s="499" t="s">
        <v>661</v>
      </c>
      <c r="BC77" s="500" t="s">
        <v>661</v>
      </c>
      <c r="BD77" s="501" t="s">
        <v>661</v>
      </c>
      <c r="BE77" s="500" t="s">
        <v>661</v>
      </c>
      <c r="BF77" s="500" t="s">
        <v>661</v>
      </c>
      <c r="BG77" s="500" t="s">
        <v>661</v>
      </c>
      <c r="BH77" s="499" t="s">
        <v>661</v>
      </c>
      <c r="BI77" s="500" t="s">
        <v>661</v>
      </c>
      <c r="BJ77" s="501" t="s">
        <v>661</v>
      </c>
      <c r="BK77" s="500" t="s">
        <v>661</v>
      </c>
      <c r="BL77" s="500" t="s">
        <v>661</v>
      </c>
      <c r="BM77" s="500" t="s">
        <v>661</v>
      </c>
      <c r="BN77" s="499" t="s">
        <v>661</v>
      </c>
      <c r="BO77" s="500" t="s">
        <v>661</v>
      </c>
      <c r="BP77" s="501" t="s">
        <v>661</v>
      </c>
      <c r="BQ77" s="500" t="s">
        <v>661</v>
      </c>
      <c r="BR77" s="500" t="s">
        <v>661</v>
      </c>
      <c r="BS77" s="500" t="s">
        <v>661</v>
      </c>
      <c r="BT77" s="499" t="s">
        <v>661</v>
      </c>
      <c r="BU77" s="500" t="s">
        <v>661</v>
      </c>
      <c r="BV77" s="501" t="s">
        <v>661</v>
      </c>
      <c r="BW77" s="510"/>
      <c r="BX77" s="510"/>
      <c r="BY77" s="509"/>
      <c r="BZ77" s="499"/>
      <c r="CA77" s="500"/>
      <c r="CB77" s="501"/>
      <c r="CC77" s="509"/>
      <c r="CD77" s="499"/>
      <c r="CE77" s="500"/>
      <c r="CF77" s="501"/>
      <c r="CG77" s="499"/>
      <c r="CH77" s="500"/>
      <c r="CI77" s="501"/>
      <c r="CJ77" s="499"/>
      <c r="CK77" s="500"/>
      <c r="CL77" s="501"/>
      <c r="CM77" s="499"/>
      <c r="CN77" s="500"/>
      <c r="CO77" s="501"/>
      <c r="CP77" s="499"/>
      <c r="CQ77" s="500"/>
      <c r="CR77" s="501"/>
      <c r="CS77" s="499"/>
      <c r="CT77" s="500"/>
      <c r="CU77" s="501"/>
      <c r="CV77" s="509"/>
      <c r="CW77" s="499"/>
      <c r="CX77" s="500"/>
      <c r="CY77" s="501"/>
      <c r="CZ77" s="509"/>
      <c r="DA77" s="499"/>
      <c r="DB77" s="500"/>
      <c r="DC77" s="501"/>
      <c r="DD77" s="509"/>
      <c r="DE77" s="510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  <c r="FZ77" s="28"/>
      <c r="GA77" s="28"/>
      <c r="GB77" s="28"/>
      <c r="GC77" s="28"/>
      <c r="GD77" s="28"/>
      <c r="GE77" s="28"/>
      <c r="GF77" s="28"/>
      <c r="GG77" s="28"/>
      <c r="GH77" s="28"/>
      <c r="GI77" s="28"/>
      <c r="GJ77" s="28"/>
      <c r="GK77" s="28"/>
      <c r="GL77" s="28"/>
      <c r="GM77" s="28"/>
      <c r="GN77" s="28"/>
      <c r="GO77" s="28"/>
      <c r="GP77" s="28"/>
      <c r="GQ77" s="28"/>
      <c r="GR77" s="28"/>
      <c r="GS77" s="28"/>
      <c r="GT77" s="28"/>
      <c r="GU77" s="28"/>
      <c r="GV77" s="28"/>
      <c r="GW77" s="28"/>
      <c r="GX77" s="28"/>
      <c r="GY77" s="28"/>
      <c r="GZ77" s="28"/>
      <c r="HA77" s="28"/>
      <c r="HB77" s="28"/>
      <c r="HC77" s="28"/>
      <c r="HD77" s="28"/>
      <c r="HE77" s="28"/>
      <c r="HF77" s="28"/>
      <c r="HG77" s="28"/>
      <c r="HH77" s="28"/>
      <c r="HI77" s="28"/>
      <c r="HJ77" s="28"/>
      <c r="HK77" s="28"/>
      <c r="HL77" s="28"/>
      <c r="HM77" s="28"/>
      <c r="HN77" s="28"/>
      <c r="HO77" s="28"/>
      <c r="HP77" s="28"/>
      <c r="HQ77" s="28"/>
      <c r="HR77" s="28"/>
      <c r="HS77" s="28"/>
      <c r="HT77" s="28"/>
      <c r="HU77" s="28"/>
      <c r="HV77" s="28"/>
      <c r="HW77" s="28"/>
    </row>
    <row r="78" spans="1:231" s="31" customFormat="1" ht="12.75" customHeight="1" x14ac:dyDescent="0.15">
      <c r="A78" s="515"/>
      <c r="B78" s="495" t="s">
        <v>715</v>
      </c>
      <c r="C78" s="500" t="s">
        <v>717</v>
      </c>
      <c r="D78" s="500" t="s">
        <v>687</v>
      </c>
      <c r="E78" s="500" t="s">
        <v>672</v>
      </c>
      <c r="F78" s="499" t="s">
        <v>667</v>
      </c>
      <c r="G78" s="500" t="s">
        <v>638</v>
      </c>
      <c r="H78" s="501" t="s">
        <v>672</v>
      </c>
      <c r="I78" s="499" t="s">
        <v>669</v>
      </c>
      <c r="J78" s="500" t="s">
        <v>662</v>
      </c>
      <c r="K78" s="500" t="s">
        <v>673</v>
      </c>
      <c r="L78" s="499" t="s">
        <v>637</v>
      </c>
      <c r="M78" s="500" t="s">
        <v>638</v>
      </c>
      <c r="N78" s="501" t="s">
        <v>672</v>
      </c>
      <c r="O78" s="500" t="s">
        <v>660</v>
      </c>
      <c r="P78" s="500" t="s">
        <v>542</v>
      </c>
      <c r="Q78" s="500" t="s">
        <v>673</v>
      </c>
      <c r="R78" s="499" t="s">
        <v>657</v>
      </c>
      <c r="S78" s="500" t="s">
        <v>658</v>
      </c>
      <c r="T78" s="500" t="s">
        <v>673</v>
      </c>
      <c r="U78" s="499" t="s">
        <v>659</v>
      </c>
      <c r="V78" s="500" t="s">
        <v>658</v>
      </c>
      <c r="W78" s="501" t="s">
        <v>673</v>
      </c>
      <c r="X78" s="499" t="s">
        <v>661</v>
      </c>
      <c r="Y78" s="500" t="s">
        <v>661</v>
      </c>
      <c r="Z78" s="501" t="s">
        <v>661</v>
      </c>
      <c r="AA78" s="499" t="s">
        <v>661</v>
      </c>
      <c r="AB78" s="500" t="s">
        <v>661</v>
      </c>
      <c r="AC78" s="501" t="s">
        <v>661</v>
      </c>
      <c r="AD78" s="499" t="s">
        <v>661</v>
      </c>
      <c r="AE78" s="500" t="s">
        <v>661</v>
      </c>
      <c r="AF78" s="501" t="s">
        <v>661</v>
      </c>
      <c r="AG78" s="499" t="s">
        <v>661</v>
      </c>
      <c r="AH78" s="500" t="s">
        <v>661</v>
      </c>
      <c r="AI78" s="501" t="s">
        <v>661</v>
      </c>
      <c r="AJ78" s="499" t="s">
        <v>661</v>
      </c>
      <c r="AK78" s="500" t="s">
        <v>661</v>
      </c>
      <c r="AL78" s="501" t="s">
        <v>661</v>
      </c>
      <c r="AM78" s="500" t="s">
        <v>661</v>
      </c>
      <c r="AN78" s="500" t="s">
        <v>661</v>
      </c>
      <c r="AO78" s="501" t="s">
        <v>661</v>
      </c>
      <c r="AP78" s="499" t="s">
        <v>661</v>
      </c>
      <c r="AQ78" s="500" t="s">
        <v>661</v>
      </c>
      <c r="AR78" s="501" t="s">
        <v>661</v>
      </c>
      <c r="AS78" s="499" t="s">
        <v>661</v>
      </c>
      <c r="AT78" s="500" t="s">
        <v>661</v>
      </c>
      <c r="AU78" s="501" t="s">
        <v>661</v>
      </c>
      <c r="AV78" s="499" t="s">
        <v>661</v>
      </c>
      <c r="AW78" s="500" t="s">
        <v>661</v>
      </c>
      <c r="AX78" s="501" t="s">
        <v>661</v>
      </c>
      <c r="AY78" s="499" t="s">
        <v>661</v>
      </c>
      <c r="AZ78" s="500" t="s">
        <v>661</v>
      </c>
      <c r="BA78" s="501" t="s">
        <v>661</v>
      </c>
      <c r="BB78" s="499" t="s">
        <v>661</v>
      </c>
      <c r="BC78" s="500" t="s">
        <v>661</v>
      </c>
      <c r="BD78" s="501" t="s">
        <v>661</v>
      </c>
      <c r="BE78" s="500" t="s">
        <v>661</v>
      </c>
      <c r="BF78" s="500" t="s">
        <v>661</v>
      </c>
      <c r="BG78" s="500" t="s">
        <v>661</v>
      </c>
      <c r="BH78" s="499" t="s">
        <v>661</v>
      </c>
      <c r="BI78" s="500" t="s">
        <v>661</v>
      </c>
      <c r="BJ78" s="501" t="s">
        <v>661</v>
      </c>
      <c r="BK78" s="500" t="s">
        <v>661</v>
      </c>
      <c r="BL78" s="500" t="s">
        <v>661</v>
      </c>
      <c r="BM78" s="500" t="s">
        <v>661</v>
      </c>
      <c r="BN78" s="499" t="s">
        <v>661</v>
      </c>
      <c r="BO78" s="500" t="s">
        <v>661</v>
      </c>
      <c r="BP78" s="501" t="s">
        <v>661</v>
      </c>
      <c r="BQ78" s="500" t="s">
        <v>661</v>
      </c>
      <c r="BR78" s="500" t="s">
        <v>661</v>
      </c>
      <c r="BS78" s="500" t="s">
        <v>661</v>
      </c>
      <c r="BT78" s="499" t="s">
        <v>661</v>
      </c>
      <c r="BU78" s="500" t="s">
        <v>661</v>
      </c>
      <c r="BV78" s="501" t="s">
        <v>661</v>
      </c>
      <c r="BW78" s="510"/>
      <c r="BX78" s="510"/>
      <c r="BY78" s="509"/>
      <c r="BZ78" s="499"/>
      <c r="CA78" s="500"/>
      <c r="CB78" s="501"/>
      <c r="CC78" s="509"/>
      <c r="CD78" s="499"/>
      <c r="CE78" s="500"/>
      <c r="CF78" s="501"/>
      <c r="CG78" s="499"/>
      <c r="CH78" s="500"/>
      <c r="CI78" s="501"/>
      <c r="CJ78" s="499"/>
      <c r="CK78" s="500"/>
      <c r="CL78" s="501"/>
      <c r="CM78" s="499"/>
      <c r="CN78" s="500"/>
      <c r="CO78" s="501"/>
      <c r="CP78" s="499"/>
      <c r="CQ78" s="500"/>
      <c r="CR78" s="501"/>
      <c r="CS78" s="499"/>
      <c r="CT78" s="500"/>
      <c r="CU78" s="501"/>
      <c r="CV78" s="509"/>
      <c r="CW78" s="499"/>
      <c r="CX78" s="500"/>
      <c r="CY78" s="501"/>
      <c r="CZ78" s="509"/>
      <c r="DA78" s="499"/>
      <c r="DB78" s="500"/>
      <c r="DC78" s="501"/>
      <c r="DD78" s="509"/>
      <c r="DE78" s="510"/>
      <c r="DF78" s="28"/>
      <c r="DG78" s="28"/>
      <c r="DH78" s="28"/>
      <c r="DI78" s="28"/>
      <c r="DJ78" s="28"/>
      <c r="DK78" s="28"/>
      <c r="DL78" s="28"/>
      <c r="DM78" s="28"/>
      <c r="DN78" s="28"/>
      <c r="DO78" s="28"/>
      <c r="DP78" s="28"/>
      <c r="DQ78" s="28"/>
      <c r="DR78" s="28"/>
      <c r="DS78" s="28"/>
      <c r="DT78" s="28"/>
      <c r="DU78" s="28"/>
      <c r="DV78" s="28"/>
      <c r="DW78" s="28"/>
      <c r="DX78" s="28"/>
      <c r="DY78" s="28"/>
      <c r="DZ78" s="28"/>
      <c r="EA78" s="28"/>
      <c r="EB78" s="28"/>
      <c r="EC78" s="28"/>
      <c r="ED78" s="28"/>
      <c r="EE78" s="28"/>
      <c r="EF78" s="28"/>
      <c r="EG78" s="28"/>
      <c r="EH78" s="28"/>
      <c r="EI78" s="28"/>
      <c r="EJ78" s="28"/>
      <c r="EK78" s="28"/>
      <c r="EL78" s="28"/>
      <c r="EM78" s="28"/>
      <c r="EN78" s="28"/>
      <c r="EO78" s="28"/>
      <c r="EP78" s="28"/>
      <c r="EQ78" s="28"/>
      <c r="ER78" s="28"/>
      <c r="ES78" s="28"/>
      <c r="ET78" s="28"/>
      <c r="EU78" s="28"/>
      <c r="EV78" s="28"/>
      <c r="EW78" s="28"/>
      <c r="EX78" s="28"/>
      <c r="EY78" s="28"/>
      <c r="EZ78" s="28"/>
      <c r="FA78" s="28"/>
      <c r="FB78" s="28"/>
      <c r="FC78" s="28"/>
      <c r="FD78" s="28"/>
      <c r="FE78" s="28"/>
      <c r="FF78" s="28"/>
      <c r="FG78" s="28"/>
      <c r="FH78" s="28"/>
      <c r="FI78" s="28"/>
      <c r="FJ78" s="28"/>
      <c r="FK78" s="28"/>
      <c r="FL78" s="28"/>
      <c r="FM78" s="28"/>
      <c r="FN78" s="28"/>
      <c r="FO78" s="28"/>
      <c r="FP78" s="28"/>
      <c r="FQ78" s="28"/>
      <c r="FR78" s="28"/>
      <c r="FS78" s="28"/>
      <c r="FT78" s="28"/>
      <c r="FU78" s="28"/>
      <c r="FV78" s="28"/>
      <c r="FW78" s="28"/>
      <c r="FX78" s="28"/>
      <c r="FY78" s="28"/>
      <c r="FZ78" s="28"/>
      <c r="GA78" s="28"/>
      <c r="GB78" s="28"/>
      <c r="GC78" s="28"/>
      <c r="GD78" s="28"/>
      <c r="GE78" s="28"/>
      <c r="GF78" s="28"/>
      <c r="GG78" s="28"/>
      <c r="GH78" s="28"/>
      <c r="GI78" s="28"/>
      <c r="GJ78" s="28"/>
      <c r="GK78" s="28"/>
      <c r="GL78" s="28"/>
      <c r="GM78" s="28"/>
      <c r="GN78" s="28"/>
      <c r="GO78" s="28"/>
      <c r="GP78" s="28"/>
      <c r="GQ78" s="28"/>
      <c r="GR78" s="28"/>
      <c r="GS78" s="28"/>
      <c r="GT78" s="28"/>
      <c r="GU78" s="28"/>
      <c r="GV78" s="28"/>
      <c r="GW78" s="28"/>
      <c r="GX78" s="28"/>
      <c r="GY78" s="28"/>
      <c r="GZ78" s="28"/>
      <c r="HA78" s="28"/>
      <c r="HB78" s="28"/>
      <c r="HC78" s="28"/>
      <c r="HD78" s="28"/>
      <c r="HE78" s="28"/>
      <c r="HF78" s="28"/>
      <c r="HG78" s="28"/>
      <c r="HH78" s="28"/>
      <c r="HI78" s="28"/>
      <c r="HJ78" s="28"/>
      <c r="HK78" s="28"/>
      <c r="HL78" s="28"/>
      <c r="HM78" s="28"/>
      <c r="HN78" s="28"/>
      <c r="HO78" s="28"/>
      <c r="HP78" s="28"/>
      <c r="HQ78" s="28"/>
      <c r="HR78" s="28"/>
      <c r="HS78" s="28"/>
      <c r="HT78" s="28"/>
      <c r="HU78" s="28"/>
      <c r="HV78" s="28"/>
      <c r="HW78" s="28"/>
    </row>
    <row r="79" spans="1:231" s="31" customFormat="1" ht="12.75" customHeight="1" x14ac:dyDescent="0.15">
      <c r="A79" s="515"/>
      <c r="B79" s="495" t="s">
        <v>716</v>
      </c>
      <c r="C79" s="510" t="s">
        <v>666</v>
      </c>
      <c r="D79" s="510" t="s">
        <v>665</v>
      </c>
      <c r="E79" s="510" t="s">
        <v>672</v>
      </c>
      <c r="F79" s="499" t="s">
        <v>717</v>
      </c>
      <c r="G79" s="500" t="s">
        <v>687</v>
      </c>
      <c r="H79" s="501" t="s">
        <v>672</v>
      </c>
      <c r="I79" s="500" t="s">
        <v>667</v>
      </c>
      <c r="J79" s="500" t="s">
        <v>638</v>
      </c>
      <c r="K79" s="501" t="s">
        <v>672</v>
      </c>
      <c r="L79" s="499" t="s">
        <v>669</v>
      </c>
      <c r="M79" s="500" t="s">
        <v>662</v>
      </c>
      <c r="N79" s="501" t="s">
        <v>673</v>
      </c>
      <c r="O79" s="500" t="s">
        <v>670</v>
      </c>
      <c r="P79" s="500" t="s">
        <v>662</v>
      </c>
      <c r="Q79" s="500" t="s">
        <v>672</v>
      </c>
      <c r="R79" s="499" t="s">
        <v>637</v>
      </c>
      <c r="S79" s="500" t="s">
        <v>638</v>
      </c>
      <c r="T79" s="500" t="s">
        <v>672</v>
      </c>
      <c r="U79" s="499" t="s">
        <v>660</v>
      </c>
      <c r="V79" s="500" t="s">
        <v>542</v>
      </c>
      <c r="W79" s="501" t="s">
        <v>673</v>
      </c>
      <c r="X79" s="499" t="s">
        <v>657</v>
      </c>
      <c r="Y79" s="500" t="s">
        <v>658</v>
      </c>
      <c r="Z79" s="501" t="s">
        <v>673</v>
      </c>
      <c r="AA79" s="499" t="s">
        <v>659</v>
      </c>
      <c r="AB79" s="500" t="s">
        <v>658</v>
      </c>
      <c r="AC79" s="501" t="s">
        <v>673</v>
      </c>
      <c r="AD79" s="499" t="s">
        <v>661</v>
      </c>
      <c r="AE79" s="500" t="s">
        <v>661</v>
      </c>
      <c r="AF79" s="501" t="s">
        <v>661</v>
      </c>
      <c r="AG79" s="499" t="s">
        <v>661</v>
      </c>
      <c r="AH79" s="500" t="s">
        <v>661</v>
      </c>
      <c r="AI79" s="501" t="s">
        <v>661</v>
      </c>
      <c r="AJ79" s="499" t="s">
        <v>661</v>
      </c>
      <c r="AK79" s="500" t="s">
        <v>661</v>
      </c>
      <c r="AL79" s="501" t="s">
        <v>661</v>
      </c>
      <c r="AM79" s="500" t="s">
        <v>661</v>
      </c>
      <c r="AN79" s="500" t="s">
        <v>661</v>
      </c>
      <c r="AO79" s="501" t="s">
        <v>661</v>
      </c>
      <c r="AP79" s="499" t="s">
        <v>661</v>
      </c>
      <c r="AQ79" s="500" t="s">
        <v>661</v>
      </c>
      <c r="AR79" s="501" t="s">
        <v>661</v>
      </c>
      <c r="AS79" s="499" t="s">
        <v>661</v>
      </c>
      <c r="AT79" s="500" t="s">
        <v>661</v>
      </c>
      <c r="AU79" s="501" t="s">
        <v>661</v>
      </c>
      <c r="AV79" s="499" t="s">
        <v>661</v>
      </c>
      <c r="AW79" s="500" t="s">
        <v>661</v>
      </c>
      <c r="AX79" s="501" t="s">
        <v>661</v>
      </c>
      <c r="AY79" s="499" t="s">
        <v>661</v>
      </c>
      <c r="AZ79" s="500" t="s">
        <v>661</v>
      </c>
      <c r="BA79" s="501" t="s">
        <v>661</v>
      </c>
      <c r="BB79" s="499" t="s">
        <v>661</v>
      </c>
      <c r="BC79" s="500" t="s">
        <v>661</v>
      </c>
      <c r="BD79" s="501" t="s">
        <v>661</v>
      </c>
      <c r="BE79" s="500" t="s">
        <v>661</v>
      </c>
      <c r="BF79" s="500" t="s">
        <v>661</v>
      </c>
      <c r="BG79" s="500" t="s">
        <v>661</v>
      </c>
      <c r="BH79" s="499" t="s">
        <v>661</v>
      </c>
      <c r="BI79" s="500" t="s">
        <v>661</v>
      </c>
      <c r="BJ79" s="501" t="s">
        <v>661</v>
      </c>
      <c r="BK79" s="500" t="s">
        <v>661</v>
      </c>
      <c r="BL79" s="500" t="s">
        <v>661</v>
      </c>
      <c r="BM79" s="500" t="s">
        <v>661</v>
      </c>
      <c r="BN79" s="499" t="s">
        <v>661</v>
      </c>
      <c r="BO79" s="500" t="s">
        <v>661</v>
      </c>
      <c r="BP79" s="501" t="s">
        <v>661</v>
      </c>
      <c r="BQ79" s="500" t="s">
        <v>661</v>
      </c>
      <c r="BR79" s="500" t="s">
        <v>661</v>
      </c>
      <c r="BS79" s="500" t="s">
        <v>661</v>
      </c>
      <c r="BT79" s="499" t="s">
        <v>661</v>
      </c>
      <c r="BU79" s="500" t="s">
        <v>661</v>
      </c>
      <c r="BV79" s="501" t="s">
        <v>661</v>
      </c>
      <c r="BW79" s="510"/>
      <c r="BX79" s="510"/>
      <c r="BY79" s="509"/>
      <c r="BZ79" s="499"/>
      <c r="CA79" s="500"/>
      <c r="CB79" s="501"/>
      <c r="CC79" s="509"/>
      <c r="CD79" s="499"/>
      <c r="CE79" s="500"/>
      <c r="CF79" s="501"/>
      <c r="CG79" s="499"/>
      <c r="CH79" s="500"/>
      <c r="CI79" s="501"/>
      <c r="CJ79" s="499"/>
      <c r="CK79" s="500"/>
      <c r="CL79" s="501"/>
      <c r="CM79" s="499"/>
      <c r="CN79" s="500"/>
      <c r="CO79" s="501"/>
      <c r="CP79" s="499"/>
      <c r="CQ79" s="500"/>
      <c r="CR79" s="501"/>
      <c r="CS79" s="499"/>
      <c r="CT79" s="500"/>
      <c r="CU79" s="501"/>
      <c r="CV79" s="509"/>
      <c r="CW79" s="499"/>
      <c r="CX79" s="500"/>
      <c r="CY79" s="501"/>
      <c r="CZ79" s="509"/>
      <c r="DA79" s="499"/>
      <c r="DB79" s="500"/>
      <c r="DC79" s="501"/>
      <c r="DD79" s="509"/>
      <c r="DE79" s="510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  <c r="FZ79" s="28"/>
      <c r="GA79" s="28"/>
      <c r="GB79" s="28"/>
      <c r="GC79" s="28"/>
      <c r="GD79" s="28"/>
      <c r="GE79" s="28"/>
      <c r="GF79" s="28"/>
      <c r="GG79" s="28"/>
      <c r="GH79" s="28"/>
      <c r="GI79" s="28"/>
      <c r="GJ79" s="28"/>
      <c r="GK79" s="28"/>
      <c r="GL79" s="28"/>
      <c r="GM79" s="28"/>
      <c r="GN79" s="28"/>
      <c r="GO79" s="28"/>
      <c r="GP79" s="28"/>
      <c r="GQ79" s="28"/>
      <c r="GR79" s="28"/>
      <c r="GS79" s="28"/>
      <c r="GT79" s="28"/>
      <c r="GU79" s="28"/>
      <c r="GV79" s="28"/>
      <c r="GW79" s="28"/>
      <c r="GX79" s="28"/>
      <c r="GY79" s="28"/>
      <c r="GZ79" s="28"/>
      <c r="HA79" s="28"/>
      <c r="HB79" s="28"/>
      <c r="HC79" s="28"/>
      <c r="HD79" s="28"/>
      <c r="HE79" s="28"/>
      <c r="HF79" s="28"/>
      <c r="HG79" s="28"/>
      <c r="HH79" s="28"/>
      <c r="HI79" s="28"/>
      <c r="HJ79" s="28"/>
      <c r="HK79" s="28"/>
      <c r="HL79" s="28"/>
      <c r="HM79" s="28"/>
      <c r="HN79" s="28"/>
      <c r="HO79" s="28"/>
      <c r="HP79" s="28"/>
      <c r="HQ79" s="28"/>
      <c r="HR79" s="28"/>
      <c r="HS79" s="28"/>
      <c r="HT79" s="28"/>
      <c r="HU79" s="28"/>
      <c r="HV79" s="28"/>
      <c r="HW79" s="28"/>
    </row>
    <row r="80" spans="1:231" s="31" customFormat="1" ht="12.75" customHeight="1" x14ac:dyDescent="0.15">
      <c r="A80" s="515"/>
      <c r="B80" s="495" t="s">
        <v>951</v>
      </c>
      <c r="C80" s="505" t="s">
        <v>717</v>
      </c>
      <c r="D80" s="500" t="s">
        <v>687</v>
      </c>
      <c r="E80" s="500" t="s">
        <v>672</v>
      </c>
      <c r="F80" s="504" t="s">
        <v>668</v>
      </c>
      <c r="G80" s="500" t="s">
        <v>638</v>
      </c>
      <c r="H80" s="501" t="s">
        <v>672</v>
      </c>
      <c r="I80" s="505" t="s">
        <v>669</v>
      </c>
      <c r="J80" s="500" t="s">
        <v>662</v>
      </c>
      <c r="K80" s="501" t="s">
        <v>692</v>
      </c>
      <c r="L80" s="504" t="s">
        <v>670</v>
      </c>
      <c r="M80" s="500" t="s">
        <v>662</v>
      </c>
      <c r="N80" s="501" t="s">
        <v>692</v>
      </c>
      <c r="O80" s="505" t="s">
        <v>637</v>
      </c>
      <c r="P80" s="500" t="s">
        <v>638</v>
      </c>
      <c r="Q80" s="500" t="s">
        <v>672</v>
      </c>
      <c r="R80" s="499" t="s">
        <v>952</v>
      </c>
      <c r="S80" s="500" t="s">
        <v>96</v>
      </c>
      <c r="T80" s="501">
        <v>2</v>
      </c>
      <c r="U80" s="499" t="s">
        <v>657</v>
      </c>
      <c r="V80" s="500" t="s">
        <v>658</v>
      </c>
      <c r="W80" s="501" t="s">
        <v>673</v>
      </c>
      <c r="X80" s="499" t="s">
        <v>659</v>
      </c>
      <c r="Y80" s="500" t="s">
        <v>658</v>
      </c>
      <c r="Z80" s="501" t="s">
        <v>673</v>
      </c>
      <c r="AA80" s="499" t="s">
        <v>661</v>
      </c>
      <c r="AB80" s="500" t="s">
        <v>661</v>
      </c>
      <c r="AC80" s="501" t="s">
        <v>661</v>
      </c>
      <c r="AD80" s="499" t="s">
        <v>661</v>
      </c>
      <c r="AE80" s="500" t="s">
        <v>661</v>
      </c>
      <c r="AF80" s="501" t="s">
        <v>661</v>
      </c>
      <c r="AG80" s="499" t="s">
        <v>661</v>
      </c>
      <c r="AH80" s="500" t="s">
        <v>661</v>
      </c>
      <c r="AI80" s="501" t="s">
        <v>661</v>
      </c>
      <c r="AJ80" s="499" t="s">
        <v>661</v>
      </c>
      <c r="AK80" s="500" t="s">
        <v>661</v>
      </c>
      <c r="AL80" s="501" t="s">
        <v>661</v>
      </c>
      <c r="AM80" s="500" t="s">
        <v>661</v>
      </c>
      <c r="AN80" s="500" t="s">
        <v>661</v>
      </c>
      <c r="AO80" s="501" t="s">
        <v>661</v>
      </c>
      <c r="AP80" s="499" t="s">
        <v>661</v>
      </c>
      <c r="AQ80" s="500" t="s">
        <v>661</v>
      </c>
      <c r="AR80" s="501" t="s">
        <v>661</v>
      </c>
      <c r="AS80" s="499" t="s">
        <v>661</v>
      </c>
      <c r="AT80" s="500" t="s">
        <v>661</v>
      </c>
      <c r="AU80" s="501" t="s">
        <v>661</v>
      </c>
      <c r="AV80" s="499" t="s">
        <v>661</v>
      </c>
      <c r="AW80" s="500" t="s">
        <v>661</v>
      </c>
      <c r="AX80" s="501" t="s">
        <v>661</v>
      </c>
      <c r="AY80" s="499" t="s">
        <v>661</v>
      </c>
      <c r="AZ80" s="500" t="s">
        <v>661</v>
      </c>
      <c r="BA80" s="501" t="s">
        <v>661</v>
      </c>
      <c r="BB80" s="499" t="s">
        <v>661</v>
      </c>
      <c r="BC80" s="500" t="s">
        <v>661</v>
      </c>
      <c r="BD80" s="501" t="s">
        <v>661</v>
      </c>
      <c r="BE80" s="500" t="s">
        <v>661</v>
      </c>
      <c r="BF80" s="500" t="s">
        <v>661</v>
      </c>
      <c r="BG80" s="500" t="s">
        <v>661</v>
      </c>
      <c r="BH80" s="499" t="s">
        <v>661</v>
      </c>
      <c r="BI80" s="500" t="s">
        <v>661</v>
      </c>
      <c r="BJ80" s="501" t="s">
        <v>661</v>
      </c>
      <c r="BK80" s="500" t="s">
        <v>661</v>
      </c>
      <c r="BL80" s="500" t="s">
        <v>661</v>
      </c>
      <c r="BM80" s="500" t="s">
        <v>661</v>
      </c>
      <c r="BN80" s="499" t="s">
        <v>661</v>
      </c>
      <c r="BO80" s="500" t="s">
        <v>661</v>
      </c>
      <c r="BP80" s="501" t="s">
        <v>661</v>
      </c>
      <c r="BQ80" s="500" t="s">
        <v>661</v>
      </c>
      <c r="BR80" s="500" t="s">
        <v>661</v>
      </c>
      <c r="BS80" s="500" t="s">
        <v>661</v>
      </c>
      <c r="BT80" s="499" t="s">
        <v>661</v>
      </c>
      <c r="BU80" s="500" t="s">
        <v>661</v>
      </c>
      <c r="BV80" s="501" t="s">
        <v>661</v>
      </c>
      <c r="BW80" s="510"/>
      <c r="BX80" s="510"/>
      <c r="BY80" s="507"/>
      <c r="BZ80" s="521"/>
      <c r="CA80" s="522"/>
      <c r="CB80" s="519"/>
      <c r="CC80" s="507"/>
      <c r="CD80" s="521"/>
      <c r="CE80" s="522"/>
      <c r="CF80" s="519"/>
      <c r="CG80" s="521"/>
      <c r="CH80" s="522"/>
      <c r="CI80" s="519"/>
      <c r="CJ80" s="521"/>
      <c r="CK80" s="522"/>
      <c r="CL80" s="519"/>
      <c r="CM80" s="521"/>
      <c r="CN80" s="522"/>
      <c r="CO80" s="519"/>
      <c r="CP80" s="521"/>
      <c r="CQ80" s="522"/>
      <c r="CR80" s="519"/>
      <c r="CS80" s="521"/>
      <c r="CT80" s="522"/>
      <c r="CU80" s="519"/>
      <c r="CV80" s="507"/>
      <c r="CW80" s="521"/>
      <c r="CX80" s="522"/>
      <c r="CY80" s="519"/>
      <c r="CZ80" s="507"/>
      <c r="DA80" s="521"/>
      <c r="DB80" s="522"/>
      <c r="DC80" s="519"/>
      <c r="DD80" s="507"/>
      <c r="DE80" s="508"/>
    </row>
    <row r="81" spans="1:231" s="31" customFormat="1" ht="12.75" customHeight="1" x14ac:dyDescent="0.15">
      <c r="A81" s="492"/>
      <c r="B81" s="504" t="s">
        <v>741</v>
      </c>
      <c r="C81" s="499" t="s">
        <v>691</v>
      </c>
      <c r="D81" s="500" t="s">
        <v>226</v>
      </c>
      <c r="E81" s="501" t="s">
        <v>672</v>
      </c>
      <c r="F81" s="499" t="s">
        <v>688</v>
      </c>
      <c r="G81" s="500" t="s">
        <v>689</v>
      </c>
      <c r="H81" s="501" t="s">
        <v>672</v>
      </c>
      <c r="I81" s="500" t="s">
        <v>681</v>
      </c>
      <c r="J81" s="500" t="s">
        <v>740</v>
      </c>
      <c r="K81" s="500">
        <v>1</v>
      </c>
      <c r="L81" s="499" t="s">
        <v>683</v>
      </c>
      <c r="M81" s="505" t="s">
        <v>569</v>
      </c>
      <c r="N81" s="500" t="s">
        <v>672</v>
      </c>
      <c r="O81" s="499" t="s">
        <v>661</v>
      </c>
      <c r="P81" s="500" t="s">
        <v>661</v>
      </c>
      <c r="Q81" s="501" t="s">
        <v>661</v>
      </c>
      <c r="R81" s="500" t="s">
        <v>661</v>
      </c>
      <c r="S81" s="500" t="s">
        <v>661</v>
      </c>
      <c r="T81" s="500" t="s">
        <v>661</v>
      </c>
      <c r="U81" s="499" t="s">
        <v>661</v>
      </c>
      <c r="V81" s="500" t="s">
        <v>661</v>
      </c>
      <c r="W81" s="501" t="s">
        <v>661</v>
      </c>
      <c r="X81" s="500" t="s">
        <v>661</v>
      </c>
      <c r="Y81" s="500" t="s">
        <v>661</v>
      </c>
      <c r="Z81" s="501" t="s">
        <v>661</v>
      </c>
      <c r="AA81" s="499" t="s">
        <v>690</v>
      </c>
      <c r="AB81" s="500" t="s">
        <v>687</v>
      </c>
      <c r="AC81" s="501" t="s">
        <v>672</v>
      </c>
      <c r="AD81" s="499" t="s">
        <v>661</v>
      </c>
      <c r="AE81" s="500" t="s">
        <v>661</v>
      </c>
      <c r="AF81" s="501" t="s">
        <v>661</v>
      </c>
      <c r="AG81" s="500" t="s">
        <v>948</v>
      </c>
      <c r="AH81" s="500" t="s">
        <v>949</v>
      </c>
      <c r="AI81" s="500" t="s">
        <v>950</v>
      </c>
      <c r="AJ81" s="499" t="s">
        <v>917</v>
      </c>
      <c r="AK81" s="500" t="s">
        <v>915</v>
      </c>
      <c r="AL81" s="501" t="s">
        <v>672</v>
      </c>
      <c r="AM81" s="500" t="str">
        <f t="shared" ref="AM81:AM112" si="0">"S2-0119-"&amp;BY81&amp;CC81&amp;CV81&amp;CZ81&amp;DD81</f>
        <v>S2-0119-B6Y1</v>
      </c>
      <c r="AN81" s="500" t="s">
        <v>946</v>
      </c>
      <c r="AO81" s="500">
        <v>1</v>
      </c>
      <c r="AP81" s="499" t="s">
        <v>661</v>
      </c>
      <c r="AQ81" s="500" t="s">
        <v>661</v>
      </c>
      <c r="AR81" s="501" t="s">
        <v>661</v>
      </c>
      <c r="AS81" s="500" t="s">
        <v>661</v>
      </c>
      <c r="AT81" s="500" t="s">
        <v>661</v>
      </c>
      <c r="AU81" s="500" t="s">
        <v>661</v>
      </c>
      <c r="AV81" s="499" t="s">
        <v>661</v>
      </c>
      <c r="AW81" s="500" t="s">
        <v>661</v>
      </c>
      <c r="AX81" s="501" t="s">
        <v>661</v>
      </c>
      <c r="AY81" s="499" t="s">
        <v>661</v>
      </c>
      <c r="AZ81" s="500" t="s">
        <v>661</v>
      </c>
      <c r="BA81" s="501" t="s">
        <v>661</v>
      </c>
      <c r="BB81" s="499" t="s">
        <v>661</v>
      </c>
      <c r="BC81" s="500" t="s">
        <v>661</v>
      </c>
      <c r="BD81" s="501" t="s">
        <v>661</v>
      </c>
      <c r="BE81" s="500" t="s">
        <v>661</v>
      </c>
      <c r="BF81" s="500" t="s">
        <v>661</v>
      </c>
      <c r="BG81" s="500" t="s">
        <v>661</v>
      </c>
      <c r="BH81" s="499" t="s">
        <v>661</v>
      </c>
      <c r="BI81" s="500" t="s">
        <v>661</v>
      </c>
      <c r="BJ81" s="501" t="s">
        <v>661</v>
      </c>
      <c r="BK81" s="500" t="s">
        <v>661</v>
      </c>
      <c r="BL81" s="500" t="s">
        <v>661</v>
      </c>
      <c r="BM81" s="500" t="s">
        <v>661</v>
      </c>
      <c r="BN81" s="499" t="s">
        <v>661</v>
      </c>
      <c r="BO81" s="500" t="s">
        <v>661</v>
      </c>
      <c r="BP81" s="501" t="s">
        <v>661</v>
      </c>
      <c r="BQ81" s="500" t="s">
        <v>661</v>
      </c>
      <c r="BR81" s="500" t="s">
        <v>661</v>
      </c>
      <c r="BS81" s="500" t="s">
        <v>661</v>
      </c>
      <c r="BT81" s="499" t="s">
        <v>661</v>
      </c>
      <c r="BU81" s="500" t="s">
        <v>661</v>
      </c>
      <c r="BV81" s="501" t="s">
        <v>661</v>
      </c>
      <c r="BW81" s="510"/>
      <c r="BX81" s="492" t="str">
        <f t="shared" ref="BX81:BX112" si="1">BY81&amp;CC81&amp;CV81&amp;CZ81&amp;DD81</f>
        <v>B6Y1</v>
      </c>
      <c r="BY81" s="503" t="s">
        <v>84</v>
      </c>
      <c r="BZ81" s="500" t="s">
        <v>737</v>
      </c>
      <c r="CA81" s="500" t="s">
        <v>738</v>
      </c>
      <c r="CB81" s="449">
        <v>1</v>
      </c>
      <c r="CC81" s="503">
        <v>6</v>
      </c>
      <c r="CD81" s="499" t="s">
        <v>677</v>
      </c>
      <c r="CE81" s="500" t="s">
        <v>662</v>
      </c>
      <c r="CF81" s="501">
        <v>4</v>
      </c>
      <c r="CG81" s="499" t="s">
        <v>679</v>
      </c>
      <c r="CH81" s="500" t="s">
        <v>732</v>
      </c>
      <c r="CI81" s="501" t="s">
        <v>692</v>
      </c>
      <c r="CJ81" s="504" t="s">
        <v>678</v>
      </c>
      <c r="CK81" s="505" t="s">
        <v>733</v>
      </c>
      <c r="CL81" s="506" t="s">
        <v>673</v>
      </c>
      <c r="CM81" s="504" t="s">
        <v>680</v>
      </c>
      <c r="CN81" s="505" t="s">
        <v>734</v>
      </c>
      <c r="CO81" s="506" t="s">
        <v>672</v>
      </c>
      <c r="CP81" s="499" t="s">
        <v>661</v>
      </c>
      <c r="CQ81" s="500" t="s">
        <v>661</v>
      </c>
      <c r="CR81" s="501" t="s">
        <v>661</v>
      </c>
      <c r="CS81" s="499" t="s">
        <v>739</v>
      </c>
      <c r="CT81" s="500" t="s">
        <v>734</v>
      </c>
      <c r="CU81" s="501" t="s">
        <v>672</v>
      </c>
      <c r="CV81" s="503" t="s">
        <v>944</v>
      </c>
      <c r="CW81" s="499" t="s">
        <v>685</v>
      </c>
      <c r="CX81" s="500" t="s">
        <v>686</v>
      </c>
      <c r="CY81" s="453">
        <v>1</v>
      </c>
      <c r="CZ81" s="503">
        <v>1</v>
      </c>
      <c r="DA81" s="499" t="s">
        <v>735</v>
      </c>
      <c r="DB81" s="500" t="s">
        <v>736</v>
      </c>
      <c r="DC81" s="501" t="s">
        <v>672</v>
      </c>
      <c r="DD81" s="509"/>
      <c r="DE81" s="510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  <c r="DY81" s="28"/>
      <c r="DZ81" s="28"/>
      <c r="EA81" s="28"/>
      <c r="EB81" s="28"/>
      <c r="EC81" s="28"/>
      <c r="ED81" s="28"/>
      <c r="EE81" s="28"/>
      <c r="EF81" s="28"/>
      <c r="EG81" s="28"/>
      <c r="EH81" s="28"/>
      <c r="EI81" s="28"/>
      <c r="EJ81" s="28"/>
      <c r="EK81" s="28"/>
      <c r="EL81" s="28"/>
      <c r="EM81" s="28"/>
      <c r="EN81" s="28"/>
      <c r="EO81" s="28"/>
      <c r="EP81" s="28"/>
      <c r="EQ81" s="28"/>
      <c r="ER81" s="28"/>
      <c r="ES81" s="28"/>
      <c r="ET81" s="28"/>
      <c r="EU81" s="28"/>
      <c r="EV81" s="28"/>
      <c r="EW81" s="28"/>
      <c r="EX81" s="28"/>
    </row>
    <row r="82" spans="1:231" s="28" customFormat="1" ht="12.75" customHeight="1" x14ac:dyDescent="0.15">
      <c r="A82" s="492"/>
      <c r="B82" s="504" t="s">
        <v>742</v>
      </c>
      <c r="C82" s="499" t="s">
        <v>693</v>
      </c>
      <c r="D82" s="500" t="s">
        <v>226</v>
      </c>
      <c r="E82" s="501" t="s">
        <v>672</v>
      </c>
      <c r="F82" s="499" t="s">
        <v>688</v>
      </c>
      <c r="G82" s="500" t="s">
        <v>689</v>
      </c>
      <c r="H82" s="501" t="s">
        <v>672</v>
      </c>
      <c r="I82" s="500" t="s">
        <v>681</v>
      </c>
      <c r="J82" s="500" t="s">
        <v>740</v>
      </c>
      <c r="K82" s="500">
        <v>1</v>
      </c>
      <c r="L82" s="499" t="s">
        <v>683</v>
      </c>
      <c r="M82" s="505" t="s">
        <v>569</v>
      </c>
      <c r="N82" s="500" t="s">
        <v>672</v>
      </c>
      <c r="O82" s="499" t="s">
        <v>661</v>
      </c>
      <c r="P82" s="500" t="s">
        <v>661</v>
      </c>
      <c r="Q82" s="501" t="s">
        <v>661</v>
      </c>
      <c r="R82" s="500" t="s">
        <v>661</v>
      </c>
      <c r="S82" s="500" t="s">
        <v>661</v>
      </c>
      <c r="T82" s="500" t="s">
        <v>661</v>
      </c>
      <c r="U82" s="499" t="s">
        <v>661</v>
      </c>
      <c r="V82" s="500" t="s">
        <v>661</v>
      </c>
      <c r="W82" s="501" t="s">
        <v>661</v>
      </c>
      <c r="X82" s="500" t="s">
        <v>661</v>
      </c>
      <c r="Y82" s="500" t="s">
        <v>661</v>
      </c>
      <c r="Z82" s="501" t="s">
        <v>661</v>
      </c>
      <c r="AA82" s="499" t="s">
        <v>690</v>
      </c>
      <c r="AB82" s="500" t="s">
        <v>687</v>
      </c>
      <c r="AC82" s="501" t="s">
        <v>672</v>
      </c>
      <c r="AD82" s="499" t="s">
        <v>661</v>
      </c>
      <c r="AE82" s="500" t="s">
        <v>661</v>
      </c>
      <c r="AF82" s="501" t="s">
        <v>661</v>
      </c>
      <c r="AG82" s="500" t="s">
        <v>661</v>
      </c>
      <c r="AH82" s="500" t="s">
        <v>661</v>
      </c>
      <c r="AI82" s="500" t="s">
        <v>661</v>
      </c>
      <c r="AJ82" s="499" t="s">
        <v>917</v>
      </c>
      <c r="AK82" s="500" t="s">
        <v>915</v>
      </c>
      <c r="AL82" s="501" t="s">
        <v>672</v>
      </c>
      <c r="AM82" s="500" t="str">
        <f t="shared" si="0"/>
        <v>S2-0119-B1Y1</v>
      </c>
      <c r="AN82" s="500" t="s">
        <v>946</v>
      </c>
      <c r="AO82" s="500">
        <v>1</v>
      </c>
      <c r="AP82" s="499" t="s">
        <v>661</v>
      </c>
      <c r="AQ82" s="500" t="s">
        <v>661</v>
      </c>
      <c r="AR82" s="501" t="s">
        <v>661</v>
      </c>
      <c r="AS82" s="500" t="s">
        <v>661</v>
      </c>
      <c r="AT82" s="500" t="s">
        <v>661</v>
      </c>
      <c r="AU82" s="500" t="s">
        <v>661</v>
      </c>
      <c r="AV82" s="499" t="s">
        <v>661</v>
      </c>
      <c r="AW82" s="500" t="s">
        <v>661</v>
      </c>
      <c r="AX82" s="501" t="s">
        <v>661</v>
      </c>
      <c r="AY82" s="499" t="s">
        <v>661</v>
      </c>
      <c r="AZ82" s="500" t="s">
        <v>661</v>
      </c>
      <c r="BA82" s="501" t="s">
        <v>661</v>
      </c>
      <c r="BB82" s="499" t="s">
        <v>661</v>
      </c>
      <c r="BC82" s="500" t="s">
        <v>661</v>
      </c>
      <c r="BD82" s="501" t="s">
        <v>661</v>
      </c>
      <c r="BE82" s="500" t="s">
        <v>661</v>
      </c>
      <c r="BF82" s="500" t="s">
        <v>661</v>
      </c>
      <c r="BG82" s="500" t="s">
        <v>661</v>
      </c>
      <c r="BH82" s="499" t="s">
        <v>661</v>
      </c>
      <c r="BI82" s="500" t="s">
        <v>661</v>
      </c>
      <c r="BJ82" s="501" t="s">
        <v>661</v>
      </c>
      <c r="BK82" s="500" t="s">
        <v>661</v>
      </c>
      <c r="BL82" s="500" t="s">
        <v>661</v>
      </c>
      <c r="BM82" s="500" t="s">
        <v>661</v>
      </c>
      <c r="BN82" s="499" t="s">
        <v>661</v>
      </c>
      <c r="BO82" s="500" t="s">
        <v>661</v>
      </c>
      <c r="BP82" s="501" t="s">
        <v>661</v>
      </c>
      <c r="BQ82" s="500" t="s">
        <v>661</v>
      </c>
      <c r="BR82" s="500" t="s">
        <v>661</v>
      </c>
      <c r="BS82" s="500" t="s">
        <v>661</v>
      </c>
      <c r="BT82" s="499" t="s">
        <v>661</v>
      </c>
      <c r="BU82" s="500" t="s">
        <v>661</v>
      </c>
      <c r="BV82" s="501" t="s">
        <v>661</v>
      </c>
      <c r="BW82" s="510"/>
      <c r="BX82" s="492" t="str">
        <f t="shared" si="1"/>
        <v>B1Y1</v>
      </c>
      <c r="BY82" s="503" t="s">
        <v>84</v>
      </c>
      <c r="BZ82" s="500" t="s">
        <v>737</v>
      </c>
      <c r="CA82" s="500" t="s">
        <v>738</v>
      </c>
      <c r="CB82" s="449">
        <v>1</v>
      </c>
      <c r="CC82" s="503">
        <v>1</v>
      </c>
      <c r="CD82" s="499" t="s">
        <v>677</v>
      </c>
      <c r="CE82" s="500" t="s">
        <v>662</v>
      </c>
      <c r="CF82" s="501" t="s">
        <v>692</v>
      </c>
      <c r="CG82" s="499" t="s">
        <v>679</v>
      </c>
      <c r="CH82" s="500" t="s">
        <v>732</v>
      </c>
      <c r="CI82" s="501" t="s">
        <v>692</v>
      </c>
      <c r="CJ82" s="499" t="s">
        <v>678</v>
      </c>
      <c r="CK82" s="500" t="s">
        <v>733</v>
      </c>
      <c r="CL82" s="501" t="s">
        <v>673</v>
      </c>
      <c r="CM82" s="499" t="s">
        <v>680</v>
      </c>
      <c r="CN82" s="500" t="s">
        <v>734</v>
      </c>
      <c r="CO82" s="501" t="s">
        <v>673</v>
      </c>
      <c r="CP82" s="499" t="s">
        <v>661</v>
      </c>
      <c r="CQ82" s="500" t="s">
        <v>661</v>
      </c>
      <c r="CR82" s="501" t="s">
        <v>661</v>
      </c>
      <c r="CS82" s="499" t="s">
        <v>661</v>
      </c>
      <c r="CT82" s="500" t="s">
        <v>661</v>
      </c>
      <c r="CU82" s="501" t="s">
        <v>661</v>
      </c>
      <c r="CV82" s="503" t="s">
        <v>944</v>
      </c>
      <c r="CW82" s="499" t="s">
        <v>685</v>
      </c>
      <c r="CX82" s="500" t="s">
        <v>686</v>
      </c>
      <c r="CY82" s="453">
        <v>1</v>
      </c>
      <c r="CZ82" s="503">
        <v>1</v>
      </c>
      <c r="DA82" s="499" t="s">
        <v>735</v>
      </c>
      <c r="DB82" s="500" t="s">
        <v>736</v>
      </c>
      <c r="DC82" s="501" t="s">
        <v>672</v>
      </c>
      <c r="DD82" s="509"/>
      <c r="DE82" s="510"/>
    </row>
    <row r="83" spans="1:231" s="28" customFormat="1" ht="12.75" customHeight="1" x14ac:dyDescent="0.15">
      <c r="A83" s="492"/>
      <c r="B83" s="504" t="s">
        <v>743</v>
      </c>
      <c r="C83" s="499" t="s">
        <v>691</v>
      </c>
      <c r="D83" s="500" t="s">
        <v>226</v>
      </c>
      <c r="E83" s="501" t="s">
        <v>672</v>
      </c>
      <c r="F83" s="499" t="s">
        <v>688</v>
      </c>
      <c r="G83" s="500" t="s">
        <v>689</v>
      </c>
      <c r="H83" s="501" t="s">
        <v>672</v>
      </c>
      <c r="I83" s="500" t="s">
        <v>681</v>
      </c>
      <c r="J83" s="500" t="s">
        <v>740</v>
      </c>
      <c r="K83" s="500">
        <v>1</v>
      </c>
      <c r="L83" s="499" t="s">
        <v>683</v>
      </c>
      <c r="M83" s="505" t="s">
        <v>569</v>
      </c>
      <c r="N83" s="500" t="s">
        <v>672</v>
      </c>
      <c r="O83" s="499" t="s">
        <v>661</v>
      </c>
      <c r="P83" s="500" t="s">
        <v>661</v>
      </c>
      <c r="Q83" s="501" t="s">
        <v>661</v>
      </c>
      <c r="R83" s="510" t="s">
        <v>661</v>
      </c>
      <c r="S83" s="510" t="s">
        <v>661</v>
      </c>
      <c r="T83" s="510" t="s">
        <v>661</v>
      </c>
      <c r="U83" s="499" t="s">
        <v>661</v>
      </c>
      <c r="V83" s="500" t="s">
        <v>661</v>
      </c>
      <c r="W83" s="501" t="s">
        <v>661</v>
      </c>
      <c r="X83" s="500" t="s">
        <v>661</v>
      </c>
      <c r="Y83" s="500" t="s">
        <v>661</v>
      </c>
      <c r="Z83" s="501" t="s">
        <v>661</v>
      </c>
      <c r="AA83" s="499" t="s">
        <v>690</v>
      </c>
      <c r="AB83" s="500" t="s">
        <v>687</v>
      </c>
      <c r="AC83" s="501" t="s">
        <v>672</v>
      </c>
      <c r="AD83" s="499" t="s">
        <v>661</v>
      </c>
      <c r="AE83" s="500" t="s">
        <v>661</v>
      </c>
      <c r="AF83" s="501" t="s">
        <v>661</v>
      </c>
      <c r="AG83" s="500" t="s">
        <v>661</v>
      </c>
      <c r="AH83" s="500" t="s">
        <v>661</v>
      </c>
      <c r="AI83" s="500" t="s">
        <v>661</v>
      </c>
      <c r="AJ83" s="499" t="s">
        <v>917</v>
      </c>
      <c r="AK83" s="500" t="s">
        <v>915</v>
      </c>
      <c r="AL83" s="501" t="s">
        <v>672</v>
      </c>
      <c r="AM83" s="500" t="str">
        <f t="shared" si="0"/>
        <v>S2-0119-C6Y1</v>
      </c>
      <c r="AN83" s="500" t="s">
        <v>946</v>
      </c>
      <c r="AO83" s="500">
        <v>1</v>
      </c>
      <c r="AP83" s="499" t="s">
        <v>661</v>
      </c>
      <c r="AQ83" s="500" t="s">
        <v>661</v>
      </c>
      <c r="AR83" s="501" t="s">
        <v>661</v>
      </c>
      <c r="AS83" s="500" t="s">
        <v>661</v>
      </c>
      <c r="AT83" s="500" t="s">
        <v>661</v>
      </c>
      <c r="AU83" s="500" t="s">
        <v>661</v>
      </c>
      <c r="AV83" s="499" t="s">
        <v>661</v>
      </c>
      <c r="AW83" s="500" t="s">
        <v>661</v>
      </c>
      <c r="AX83" s="501" t="s">
        <v>661</v>
      </c>
      <c r="AY83" s="499" t="s">
        <v>661</v>
      </c>
      <c r="AZ83" s="500" t="s">
        <v>661</v>
      </c>
      <c r="BA83" s="501" t="s">
        <v>661</v>
      </c>
      <c r="BB83" s="499" t="s">
        <v>661</v>
      </c>
      <c r="BC83" s="500" t="s">
        <v>661</v>
      </c>
      <c r="BD83" s="501" t="s">
        <v>661</v>
      </c>
      <c r="BE83" s="500" t="s">
        <v>661</v>
      </c>
      <c r="BF83" s="500" t="s">
        <v>661</v>
      </c>
      <c r="BG83" s="500" t="s">
        <v>661</v>
      </c>
      <c r="BH83" s="499" t="s">
        <v>661</v>
      </c>
      <c r="BI83" s="500" t="s">
        <v>661</v>
      </c>
      <c r="BJ83" s="501" t="s">
        <v>661</v>
      </c>
      <c r="BK83" s="500" t="s">
        <v>661</v>
      </c>
      <c r="BL83" s="500" t="s">
        <v>661</v>
      </c>
      <c r="BM83" s="500" t="s">
        <v>661</v>
      </c>
      <c r="BN83" s="499" t="s">
        <v>661</v>
      </c>
      <c r="BO83" s="500" t="s">
        <v>661</v>
      </c>
      <c r="BP83" s="501" t="s">
        <v>661</v>
      </c>
      <c r="BQ83" s="500" t="s">
        <v>661</v>
      </c>
      <c r="BR83" s="500" t="s">
        <v>661</v>
      </c>
      <c r="BS83" s="500" t="s">
        <v>661</v>
      </c>
      <c r="BT83" s="499" t="s">
        <v>661</v>
      </c>
      <c r="BU83" s="500" t="s">
        <v>661</v>
      </c>
      <c r="BV83" s="501" t="s">
        <v>661</v>
      </c>
      <c r="BW83" s="510"/>
      <c r="BX83" s="492" t="str">
        <f t="shared" si="1"/>
        <v>C6Y1</v>
      </c>
      <c r="BY83" s="503" t="s">
        <v>929</v>
      </c>
      <c r="BZ83" s="500" t="s">
        <v>749</v>
      </c>
      <c r="CA83" s="500" t="s">
        <v>738</v>
      </c>
      <c r="CB83" s="449">
        <v>1</v>
      </c>
      <c r="CC83" s="503">
        <v>6</v>
      </c>
      <c r="CD83" s="499" t="s">
        <v>677</v>
      </c>
      <c r="CE83" s="500" t="s">
        <v>662</v>
      </c>
      <c r="CF83" s="501">
        <v>4</v>
      </c>
      <c r="CG83" s="499" t="s">
        <v>679</v>
      </c>
      <c r="CH83" s="500" t="s">
        <v>732</v>
      </c>
      <c r="CI83" s="501" t="s">
        <v>692</v>
      </c>
      <c r="CJ83" s="504" t="s">
        <v>678</v>
      </c>
      <c r="CK83" s="505" t="s">
        <v>733</v>
      </c>
      <c r="CL83" s="506" t="s">
        <v>673</v>
      </c>
      <c r="CM83" s="504" t="s">
        <v>680</v>
      </c>
      <c r="CN83" s="505" t="s">
        <v>734</v>
      </c>
      <c r="CO83" s="506" t="s">
        <v>672</v>
      </c>
      <c r="CP83" s="499" t="s">
        <v>661</v>
      </c>
      <c r="CQ83" s="500" t="s">
        <v>661</v>
      </c>
      <c r="CR83" s="501" t="s">
        <v>661</v>
      </c>
      <c r="CS83" s="499" t="s">
        <v>739</v>
      </c>
      <c r="CT83" s="500" t="s">
        <v>734</v>
      </c>
      <c r="CU83" s="501" t="s">
        <v>672</v>
      </c>
      <c r="CV83" s="503" t="s">
        <v>944</v>
      </c>
      <c r="CW83" s="499" t="s">
        <v>685</v>
      </c>
      <c r="CX83" s="500" t="s">
        <v>686</v>
      </c>
      <c r="CY83" s="453">
        <v>1</v>
      </c>
      <c r="CZ83" s="503">
        <v>1</v>
      </c>
      <c r="DA83" s="499" t="s">
        <v>735</v>
      </c>
      <c r="DB83" s="500" t="s">
        <v>736</v>
      </c>
      <c r="DC83" s="501" t="s">
        <v>672</v>
      </c>
      <c r="DD83" s="509"/>
      <c r="DE83" s="510"/>
    </row>
    <row r="84" spans="1:231" s="28" customFormat="1" ht="12.75" customHeight="1" x14ac:dyDescent="0.15">
      <c r="A84" s="492"/>
      <c r="B84" s="504" t="s">
        <v>744</v>
      </c>
      <c r="C84" s="499" t="s">
        <v>693</v>
      </c>
      <c r="D84" s="500" t="s">
        <v>226</v>
      </c>
      <c r="E84" s="501" t="s">
        <v>672</v>
      </c>
      <c r="F84" s="499" t="s">
        <v>688</v>
      </c>
      <c r="G84" s="500" t="s">
        <v>689</v>
      </c>
      <c r="H84" s="501" t="s">
        <v>672</v>
      </c>
      <c r="I84" s="500" t="s">
        <v>681</v>
      </c>
      <c r="J84" s="500" t="s">
        <v>740</v>
      </c>
      <c r="K84" s="500">
        <v>1</v>
      </c>
      <c r="L84" s="499" t="s">
        <v>683</v>
      </c>
      <c r="M84" s="505" t="s">
        <v>569</v>
      </c>
      <c r="N84" s="500" t="s">
        <v>672</v>
      </c>
      <c r="O84" s="499" t="s">
        <v>661</v>
      </c>
      <c r="P84" s="500" t="s">
        <v>661</v>
      </c>
      <c r="Q84" s="501" t="s">
        <v>661</v>
      </c>
      <c r="R84" s="510" t="s">
        <v>661</v>
      </c>
      <c r="S84" s="510" t="s">
        <v>661</v>
      </c>
      <c r="T84" s="510" t="s">
        <v>661</v>
      </c>
      <c r="U84" s="499" t="s">
        <v>661</v>
      </c>
      <c r="V84" s="500" t="s">
        <v>661</v>
      </c>
      <c r="W84" s="501" t="s">
        <v>661</v>
      </c>
      <c r="X84" s="500" t="s">
        <v>661</v>
      </c>
      <c r="Y84" s="500" t="s">
        <v>661</v>
      </c>
      <c r="Z84" s="501" t="s">
        <v>661</v>
      </c>
      <c r="AA84" s="499" t="s">
        <v>690</v>
      </c>
      <c r="AB84" s="500" t="s">
        <v>687</v>
      </c>
      <c r="AC84" s="501" t="s">
        <v>672</v>
      </c>
      <c r="AD84" s="499" t="s">
        <v>661</v>
      </c>
      <c r="AE84" s="500" t="s">
        <v>661</v>
      </c>
      <c r="AF84" s="501" t="s">
        <v>661</v>
      </c>
      <c r="AG84" s="500" t="s">
        <v>661</v>
      </c>
      <c r="AH84" s="500" t="s">
        <v>661</v>
      </c>
      <c r="AI84" s="500" t="s">
        <v>661</v>
      </c>
      <c r="AJ84" s="499" t="s">
        <v>917</v>
      </c>
      <c r="AK84" s="500" t="s">
        <v>915</v>
      </c>
      <c r="AL84" s="501" t="s">
        <v>672</v>
      </c>
      <c r="AM84" s="500" t="str">
        <f t="shared" si="0"/>
        <v>S2-0119-C1Y1</v>
      </c>
      <c r="AN84" s="500" t="s">
        <v>946</v>
      </c>
      <c r="AO84" s="500">
        <v>1</v>
      </c>
      <c r="AP84" s="499" t="s">
        <v>661</v>
      </c>
      <c r="AQ84" s="500" t="s">
        <v>661</v>
      </c>
      <c r="AR84" s="501" t="s">
        <v>661</v>
      </c>
      <c r="AS84" s="500" t="s">
        <v>661</v>
      </c>
      <c r="AT84" s="500" t="s">
        <v>661</v>
      </c>
      <c r="AU84" s="500" t="s">
        <v>661</v>
      </c>
      <c r="AV84" s="499" t="s">
        <v>661</v>
      </c>
      <c r="AW84" s="500" t="s">
        <v>661</v>
      </c>
      <c r="AX84" s="501" t="s">
        <v>661</v>
      </c>
      <c r="AY84" s="499" t="s">
        <v>661</v>
      </c>
      <c r="AZ84" s="500" t="s">
        <v>661</v>
      </c>
      <c r="BA84" s="501" t="s">
        <v>661</v>
      </c>
      <c r="BB84" s="499" t="s">
        <v>661</v>
      </c>
      <c r="BC84" s="500" t="s">
        <v>661</v>
      </c>
      <c r="BD84" s="501" t="s">
        <v>661</v>
      </c>
      <c r="BE84" s="500" t="s">
        <v>661</v>
      </c>
      <c r="BF84" s="500" t="s">
        <v>661</v>
      </c>
      <c r="BG84" s="500" t="s">
        <v>661</v>
      </c>
      <c r="BH84" s="499" t="s">
        <v>661</v>
      </c>
      <c r="BI84" s="500" t="s">
        <v>661</v>
      </c>
      <c r="BJ84" s="501" t="s">
        <v>661</v>
      </c>
      <c r="BK84" s="500" t="s">
        <v>661</v>
      </c>
      <c r="BL84" s="500" t="s">
        <v>661</v>
      </c>
      <c r="BM84" s="500" t="s">
        <v>661</v>
      </c>
      <c r="BN84" s="499" t="s">
        <v>661</v>
      </c>
      <c r="BO84" s="500" t="s">
        <v>661</v>
      </c>
      <c r="BP84" s="501" t="s">
        <v>661</v>
      </c>
      <c r="BQ84" s="500" t="s">
        <v>661</v>
      </c>
      <c r="BR84" s="500" t="s">
        <v>661</v>
      </c>
      <c r="BS84" s="500" t="s">
        <v>661</v>
      </c>
      <c r="BT84" s="499" t="s">
        <v>661</v>
      </c>
      <c r="BU84" s="500" t="s">
        <v>661</v>
      </c>
      <c r="BV84" s="501" t="s">
        <v>661</v>
      </c>
      <c r="BW84" s="510"/>
      <c r="BX84" s="492" t="str">
        <f t="shared" si="1"/>
        <v>C1Y1</v>
      </c>
      <c r="BY84" s="503" t="s">
        <v>929</v>
      </c>
      <c r="BZ84" s="500" t="s">
        <v>749</v>
      </c>
      <c r="CA84" s="500" t="s">
        <v>738</v>
      </c>
      <c r="CB84" s="449">
        <v>1</v>
      </c>
      <c r="CC84" s="503">
        <v>1</v>
      </c>
      <c r="CD84" s="499" t="s">
        <v>677</v>
      </c>
      <c r="CE84" s="500" t="s">
        <v>662</v>
      </c>
      <c r="CF84" s="501" t="s">
        <v>692</v>
      </c>
      <c r="CG84" s="499" t="s">
        <v>679</v>
      </c>
      <c r="CH84" s="500" t="s">
        <v>732</v>
      </c>
      <c r="CI84" s="501" t="s">
        <v>692</v>
      </c>
      <c r="CJ84" s="499" t="s">
        <v>678</v>
      </c>
      <c r="CK84" s="500" t="s">
        <v>733</v>
      </c>
      <c r="CL84" s="501" t="s">
        <v>673</v>
      </c>
      <c r="CM84" s="499" t="s">
        <v>680</v>
      </c>
      <c r="CN84" s="500" t="s">
        <v>734</v>
      </c>
      <c r="CO84" s="501" t="s">
        <v>673</v>
      </c>
      <c r="CP84" s="499" t="s">
        <v>661</v>
      </c>
      <c r="CQ84" s="500" t="s">
        <v>661</v>
      </c>
      <c r="CR84" s="501" t="s">
        <v>661</v>
      </c>
      <c r="CS84" s="499" t="s">
        <v>661</v>
      </c>
      <c r="CT84" s="500" t="s">
        <v>661</v>
      </c>
      <c r="CU84" s="501" t="s">
        <v>661</v>
      </c>
      <c r="CV84" s="503" t="s">
        <v>944</v>
      </c>
      <c r="CW84" s="499" t="s">
        <v>685</v>
      </c>
      <c r="CX84" s="500" t="s">
        <v>686</v>
      </c>
      <c r="CY84" s="453">
        <v>1</v>
      </c>
      <c r="CZ84" s="503">
        <v>1</v>
      </c>
      <c r="DA84" s="499" t="s">
        <v>735</v>
      </c>
      <c r="DB84" s="500" t="s">
        <v>736</v>
      </c>
      <c r="DC84" s="501" t="s">
        <v>672</v>
      </c>
      <c r="DD84" s="509"/>
      <c r="DE84" s="510"/>
    </row>
    <row r="85" spans="1:231" s="28" customFormat="1" ht="12.75" customHeight="1" x14ac:dyDescent="0.15">
      <c r="A85" s="492"/>
      <c r="B85" s="504" t="s">
        <v>745</v>
      </c>
      <c r="C85" s="499" t="s">
        <v>691</v>
      </c>
      <c r="D85" s="500" t="s">
        <v>226</v>
      </c>
      <c r="E85" s="501">
        <v>1</v>
      </c>
      <c r="F85" s="499" t="s">
        <v>688</v>
      </c>
      <c r="G85" s="500" t="s">
        <v>689</v>
      </c>
      <c r="H85" s="501" t="s">
        <v>672</v>
      </c>
      <c r="I85" s="505" t="s">
        <v>681</v>
      </c>
      <c r="J85" s="505" t="s">
        <v>740</v>
      </c>
      <c r="K85" s="505" t="s">
        <v>672</v>
      </c>
      <c r="L85" s="499" t="s">
        <v>683</v>
      </c>
      <c r="M85" s="505" t="s">
        <v>569</v>
      </c>
      <c r="N85" s="500" t="s">
        <v>672</v>
      </c>
      <c r="O85" s="499" t="s">
        <v>661</v>
      </c>
      <c r="P85" s="500" t="s">
        <v>661</v>
      </c>
      <c r="Q85" s="501" t="s">
        <v>661</v>
      </c>
      <c r="R85" s="500" t="s">
        <v>661</v>
      </c>
      <c r="S85" s="500" t="s">
        <v>661</v>
      </c>
      <c r="T85" s="500" t="s">
        <v>661</v>
      </c>
      <c r="U85" s="499" t="s">
        <v>661</v>
      </c>
      <c r="V85" s="500" t="s">
        <v>661</v>
      </c>
      <c r="W85" s="501" t="s">
        <v>661</v>
      </c>
      <c r="X85" s="500" t="s">
        <v>661</v>
      </c>
      <c r="Y85" s="500" t="s">
        <v>661</v>
      </c>
      <c r="Z85" s="501" t="s">
        <v>661</v>
      </c>
      <c r="AA85" s="499" t="s">
        <v>690</v>
      </c>
      <c r="AB85" s="500" t="s">
        <v>687</v>
      </c>
      <c r="AC85" s="501" t="s">
        <v>672</v>
      </c>
      <c r="AD85" s="499" t="s">
        <v>661</v>
      </c>
      <c r="AE85" s="500" t="s">
        <v>661</v>
      </c>
      <c r="AF85" s="501" t="s">
        <v>661</v>
      </c>
      <c r="AG85" s="500" t="s">
        <v>661</v>
      </c>
      <c r="AH85" s="500" t="s">
        <v>661</v>
      </c>
      <c r="AI85" s="500" t="s">
        <v>661</v>
      </c>
      <c r="AJ85" s="499" t="s">
        <v>917</v>
      </c>
      <c r="AK85" s="500" t="s">
        <v>915</v>
      </c>
      <c r="AL85" s="501" t="s">
        <v>672</v>
      </c>
      <c r="AM85" s="500" t="str">
        <f t="shared" si="0"/>
        <v>S2-0119-Q6Y1</v>
      </c>
      <c r="AN85" s="500" t="s">
        <v>946</v>
      </c>
      <c r="AO85" s="500">
        <v>1</v>
      </c>
      <c r="AP85" s="499" t="s">
        <v>661</v>
      </c>
      <c r="AQ85" s="500" t="s">
        <v>661</v>
      </c>
      <c r="AR85" s="501" t="s">
        <v>661</v>
      </c>
      <c r="AS85" s="500" t="s">
        <v>661</v>
      </c>
      <c r="AT85" s="500" t="s">
        <v>661</v>
      </c>
      <c r="AU85" s="500" t="s">
        <v>661</v>
      </c>
      <c r="AV85" s="499" t="s">
        <v>661</v>
      </c>
      <c r="AW85" s="500" t="s">
        <v>661</v>
      </c>
      <c r="AX85" s="501" t="s">
        <v>661</v>
      </c>
      <c r="AY85" s="499" t="s">
        <v>661</v>
      </c>
      <c r="AZ85" s="500" t="s">
        <v>661</v>
      </c>
      <c r="BA85" s="501" t="s">
        <v>661</v>
      </c>
      <c r="BB85" s="499" t="s">
        <v>661</v>
      </c>
      <c r="BC85" s="500" t="s">
        <v>661</v>
      </c>
      <c r="BD85" s="501" t="s">
        <v>661</v>
      </c>
      <c r="BE85" s="500" t="s">
        <v>661</v>
      </c>
      <c r="BF85" s="500" t="s">
        <v>661</v>
      </c>
      <c r="BG85" s="500" t="s">
        <v>661</v>
      </c>
      <c r="BH85" s="499" t="s">
        <v>661</v>
      </c>
      <c r="BI85" s="500" t="s">
        <v>661</v>
      </c>
      <c r="BJ85" s="501" t="s">
        <v>661</v>
      </c>
      <c r="BK85" s="500" t="s">
        <v>661</v>
      </c>
      <c r="BL85" s="500" t="s">
        <v>661</v>
      </c>
      <c r="BM85" s="500" t="s">
        <v>661</v>
      </c>
      <c r="BN85" s="499" t="s">
        <v>661</v>
      </c>
      <c r="BO85" s="500" t="s">
        <v>661</v>
      </c>
      <c r="BP85" s="501" t="s">
        <v>661</v>
      </c>
      <c r="BQ85" s="500" t="s">
        <v>661</v>
      </c>
      <c r="BR85" s="500" t="s">
        <v>661</v>
      </c>
      <c r="BS85" s="500" t="s">
        <v>661</v>
      </c>
      <c r="BT85" s="499" t="s">
        <v>661</v>
      </c>
      <c r="BU85" s="500" t="s">
        <v>661</v>
      </c>
      <c r="BV85" s="501" t="s">
        <v>661</v>
      </c>
      <c r="BW85" s="510"/>
      <c r="BX85" s="492" t="str">
        <f t="shared" si="1"/>
        <v>Q6Y1</v>
      </c>
      <c r="BY85" s="503" t="s">
        <v>0</v>
      </c>
      <c r="BZ85" s="500" t="s">
        <v>750</v>
      </c>
      <c r="CA85" s="500" t="s">
        <v>738</v>
      </c>
      <c r="CB85" s="449">
        <v>1</v>
      </c>
      <c r="CC85" s="503">
        <v>6</v>
      </c>
      <c r="CD85" s="499" t="s">
        <v>677</v>
      </c>
      <c r="CE85" s="500" t="s">
        <v>662</v>
      </c>
      <c r="CF85" s="501" t="s">
        <v>692</v>
      </c>
      <c r="CG85" s="499" t="s">
        <v>679</v>
      </c>
      <c r="CH85" s="500" t="s">
        <v>732</v>
      </c>
      <c r="CI85" s="501" t="s">
        <v>692</v>
      </c>
      <c r="CJ85" s="499" t="s">
        <v>678</v>
      </c>
      <c r="CK85" s="500" t="s">
        <v>733</v>
      </c>
      <c r="CL85" s="501" t="s">
        <v>673</v>
      </c>
      <c r="CM85" s="504" t="s">
        <v>680</v>
      </c>
      <c r="CN85" s="505" t="s">
        <v>734</v>
      </c>
      <c r="CO85" s="506" t="s">
        <v>672</v>
      </c>
      <c r="CP85" s="499" t="s">
        <v>661</v>
      </c>
      <c r="CQ85" s="500" t="s">
        <v>661</v>
      </c>
      <c r="CR85" s="501" t="s">
        <v>661</v>
      </c>
      <c r="CS85" s="499" t="s">
        <v>739</v>
      </c>
      <c r="CT85" s="500" t="s">
        <v>734</v>
      </c>
      <c r="CU85" s="501" t="s">
        <v>672</v>
      </c>
      <c r="CV85" s="503" t="s">
        <v>944</v>
      </c>
      <c r="CW85" s="499" t="s">
        <v>685</v>
      </c>
      <c r="CX85" s="500" t="s">
        <v>686</v>
      </c>
      <c r="CY85" s="453">
        <v>1</v>
      </c>
      <c r="CZ85" s="503">
        <v>1</v>
      </c>
      <c r="DA85" s="499" t="s">
        <v>735</v>
      </c>
      <c r="DB85" s="500" t="s">
        <v>736</v>
      </c>
      <c r="DC85" s="501" t="s">
        <v>672</v>
      </c>
      <c r="DD85" s="509"/>
      <c r="DE85" s="510"/>
    </row>
    <row r="86" spans="1:231" s="28" customFormat="1" ht="12.75" customHeight="1" x14ac:dyDescent="0.15">
      <c r="A86" s="492"/>
      <c r="B86" s="504" t="s">
        <v>746</v>
      </c>
      <c r="C86" s="499" t="s">
        <v>691</v>
      </c>
      <c r="D86" s="500" t="s">
        <v>226</v>
      </c>
      <c r="E86" s="501" t="s">
        <v>672</v>
      </c>
      <c r="F86" s="499" t="s">
        <v>688</v>
      </c>
      <c r="G86" s="500" t="s">
        <v>689</v>
      </c>
      <c r="H86" s="501" t="s">
        <v>672</v>
      </c>
      <c r="I86" s="500" t="s">
        <v>681</v>
      </c>
      <c r="J86" s="500" t="s">
        <v>740</v>
      </c>
      <c r="K86" s="500" t="s">
        <v>672</v>
      </c>
      <c r="L86" s="499" t="s">
        <v>683</v>
      </c>
      <c r="M86" s="505" t="s">
        <v>569</v>
      </c>
      <c r="N86" s="500" t="s">
        <v>672</v>
      </c>
      <c r="O86" s="499" t="s">
        <v>661</v>
      </c>
      <c r="P86" s="500" t="s">
        <v>661</v>
      </c>
      <c r="Q86" s="501" t="s">
        <v>661</v>
      </c>
      <c r="R86" s="500" t="s">
        <v>661</v>
      </c>
      <c r="S86" s="500" t="s">
        <v>661</v>
      </c>
      <c r="T86" s="500" t="s">
        <v>661</v>
      </c>
      <c r="U86" s="499" t="s">
        <v>661</v>
      </c>
      <c r="V86" s="500" t="s">
        <v>661</v>
      </c>
      <c r="W86" s="501" t="s">
        <v>661</v>
      </c>
      <c r="X86" s="500" t="s">
        <v>661</v>
      </c>
      <c r="Y86" s="500" t="s">
        <v>661</v>
      </c>
      <c r="Z86" s="501" t="s">
        <v>661</v>
      </c>
      <c r="AA86" s="499" t="s">
        <v>690</v>
      </c>
      <c r="AB86" s="500" t="s">
        <v>687</v>
      </c>
      <c r="AC86" s="501" t="s">
        <v>672</v>
      </c>
      <c r="AD86" s="499" t="s">
        <v>661</v>
      </c>
      <c r="AE86" s="500" t="s">
        <v>661</v>
      </c>
      <c r="AF86" s="501" t="s">
        <v>661</v>
      </c>
      <c r="AG86" s="500" t="s">
        <v>661</v>
      </c>
      <c r="AH86" s="500" t="s">
        <v>661</v>
      </c>
      <c r="AI86" s="500" t="s">
        <v>661</v>
      </c>
      <c r="AJ86" s="499" t="s">
        <v>917</v>
      </c>
      <c r="AK86" s="500" t="s">
        <v>915</v>
      </c>
      <c r="AL86" s="501" t="s">
        <v>672</v>
      </c>
      <c r="AM86" s="500" t="str">
        <f t="shared" si="0"/>
        <v>S2-0119-E1Y5</v>
      </c>
      <c r="AN86" s="500" t="s">
        <v>946</v>
      </c>
      <c r="AO86" s="500">
        <v>1</v>
      </c>
      <c r="AP86" s="499" t="s">
        <v>661</v>
      </c>
      <c r="AQ86" s="500" t="s">
        <v>661</v>
      </c>
      <c r="AR86" s="501" t="s">
        <v>661</v>
      </c>
      <c r="AS86" s="500" t="s">
        <v>661</v>
      </c>
      <c r="AT86" s="500" t="s">
        <v>661</v>
      </c>
      <c r="AU86" s="500" t="s">
        <v>661</v>
      </c>
      <c r="AV86" s="499" t="s">
        <v>661</v>
      </c>
      <c r="AW86" s="500" t="s">
        <v>661</v>
      </c>
      <c r="AX86" s="501" t="s">
        <v>661</v>
      </c>
      <c r="AY86" s="499" t="s">
        <v>661</v>
      </c>
      <c r="AZ86" s="500" t="s">
        <v>661</v>
      </c>
      <c r="BA86" s="501" t="s">
        <v>661</v>
      </c>
      <c r="BB86" s="499" t="s">
        <v>661</v>
      </c>
      <c r="BC86" s="500" t="s">
        <v>661</v>
      </c>
      <c r="BD86" s="501" t="s">
        <v>661</v>
      </c>
      <c r="BE86" s="500" t="s">
        <v>661</v>
      </c>
      <c r="BF86" s="500" t="s">
        <v>661</v>
      </c>
      <c r="BG86" s="500" t="s">
        <v>661</v>
      </c>
      <c r="BH86" s="499" t="s">
        <v>661</v>
      </c>
      <c r="BI86" s="500" t="s">
        <v>661</v>
      </c>
      <c r="BJ86" s="501" t="s">
        <v>661</v>
      </c>
      <c r="BK86" s="500" t="s">
        <v>661</v>
      </c>
      <c r="BL86" s="500" t="s">
        <v>661</v>
      </c>
      <c r="BM86" s="500" t="s">
        <v>661</v>
      </c>
      <c r="BN86" s="499" t="s">
        <v>661</v>
      </c>
      <c r="BO86" s="500" t="s">
        <v>661</v>
      </c>
      <c r="BP86" s="501" t="s">
        <v>661</v>
      </c>
      <c r="BQ86" s="500" t="s">
        <v>661</v>
      </c>
      <c r="BR86" s="500" t="s">
        <v>661</v>
      </c>
      <c r="BS86" s="500" t="s">
        <v>661</v>
      </c>
      <c r="BT86" s="499" t="s">
        <v>661</v>
      </c>
      <c r="BU86" s="500" t="s">
        <v>661</v>
      </c>
      <c r="BV86" s="501" t="s">
        <v>661</v>
      </c>
      <c r="BW86" s="510"/>
      <c r="BX86" s="492" t="str">
        <f t="shared" si="1"/>
        <v>E1Y5</v>
      </c>
      <c r="BY86" s="503" t="s">
        <v>932</v>
      </c>
      <c r="BZ86" s="500" t="s">
        <v>751</v>
      </c>
      <c r="CA86" s="500" t="s">
        <v>738</v>
      </c>
      <c r="CB86" s="449">
        <v>1</v>
      </c>
      <c r="CC86" s="503">
        <v>1</v>
      </c>
      <c r="CD86" s="499" t="s">
        <v>677</v>
      </c>
      <c r="CE86" s="500" t="s">
        <v>662</v>
      </c>
      <c r="CF86" s="501" t="s">
        <v>692</v>
      </c>
      <c r="CG86" s="499" t="s">
        <v>679</v>
      </c>
      <c r="CH86" s="500" t="s">
        <v>732</v>
      </c>
      <c r="CI86" s="501" t="s">
        <v>692</v>
      </c>
      <c r="CJ86" s="499" t="s">
        <v>678</v>
      </c>
      <c r="CK86" s="500" t="s">
        <v>733</v>
      </c>
      <c r="CL86" s="501" t="s">
        <v>673</v>
      </c>
      <c r="CM86" s="499" t="s">
        <v>680</v>
      </c>
      <c r="CN86" s="500" t="s">
        <v>734</v>
      </c>
      <c r="CO86" s="501" t="s">
        <v>673</v>
      </c>
      <c r="CP86" s="499" t="s">
        <v>661</v>
      </c>
      <c r="CQ86" s="500" t="s">
        <v>661</v>
      </c>
      <c r="CR86" s="501" t="s">
        <v>661</v>
      </c>
      <c r="CS86" s="499" t="s">
        <v>661</v>
      </c>
      <c r="CT86" s="500" t="s">
        <v>661</v>
      </c>
      <c r="CU86" s="501" t="s">
        <v>661</v>
      </c>
      <c r="CV86" s="503" t="s">
        <v>944</v>
      </c>
      <c r="CW86" s="499" t="s">
        <v>685</v>
      </c>
      <c r="CX86" s="500" t="s">
        <v>686</v>
      </c>
      <c r="CY86" s="453">
        <v>1</v>
      </c>
      <c r="CZ86" s="503">
        <v>5</v>
      </c>
      <c r="DA86" s="499" t="s">
        <v>752</v>
      </c>
      <c r="DB86" s="500" t="s">
        <v>736</v>
      </c>
      <c r="DC86" s="501" t="s">
        <v>673</v>
      </c>
      <c r="DD86" s="509"/>
      <c r="DE86" s="510"/>
    </row>
    <row r="87" spans="1:231" s="28" customFormat="1" ht="12.75" customHeight="1" x14ac:dyDescent="0.15">
      <c r="A87" s="492"/>
      <c r="B87" s="504" t="s">
        <v>747</v>
      </c>
      <c r="C87" s="499" t="s">
        <v>693</v>
      </c>
      <c r="D87" s="500" t="s">
        <v>226</v>
      </c>
      <c r="E87" s="501" t="s">
        <v>672</v>
      </c>
      <c r="F87" s="499" t="s">
        <v>688</v>
      </c>
      <c r="G87" s="500" t="s">
        <v>689</v>
      </c>
      <c r="H87" s="501" t="s">
        <v>672</v>
      </c>
      <c r="I87" s="505" t="s">
        <v>681</v>
      </c>
      <c r="J87" s="505" t="s">
        <v>740</v>
      </c>
      <c r="K87" s="505" t="s">
        <v>672</v>
      </c>
      <c r="L87" s="504" t="s">
        <v>683</v>
      </c>
      <c r="M87" s="505" t="s">
        <v>569</v>
      </c>
      <c r="N87" s="505" t="s">
        <v>672</v>
      </c>
      <c r="O87" s="499" t="s">
        <v>661</v>
      </c>
      <c r="P87" s="500" t="s">
        <v>661</v>
      </c>
      <c r="Q87" s="501" t="s">
        <v>661</v>
      </c>
      <c r="R87" s="500" t="s">
        <v>661</v>
      </c>
      <c r="S87" s="500" t="s">
        <v>661</v>
      </c>
      <c r="T87" s="500" t="s">
        <v>661</v>
      </c>
      <c r="U87" s="499" t="s">
        <v>661</v>
      </c>
      <c r="V87" s="500" t="s">
        <v>661</v>
      </c>
      <c r="W87" s="501" t="s">
        <v>661</v>
      </c>
      <c r="X87" s="500" t="s">
        <v>661</v>
      </c>
      <c r="Y87" s="500" t="s">
        <v>661</v>
      </c>
      <c r="Z87" s="501" t="s">
        <v>661</v>
      </c>
      <c r="AA87" s="499" t="s">
        <v>690</v>
      </c>
      <c r="AB87" s="500" t="s">
        <v>687</v>
      </c>
      <c r="AC87" s="501" t="s">
        <v>672</v>
      </c>
      <c r="AD87" s="499" t="s">
        <v>661</v>
      </c>
      <c r="AE87" s="500" t="s">
        <v>661</v>
      </c>
      <c r="AF87" s="501" t="s">
        <v>661</v>
      </c>
      <c r="AG87" s="500" t="s">
        <v>661</v>
      </c>
      <c r="AH87" s="500" t="s">
        <v>661</v>
      </c>
      <c r="AI87" s="500" t="s">
        <v>661</v>
      </c>
      <c r="AJ87" s="499" t="s">
        <v>917</v>
      </c>
      <c r="AK87" s="500" t="s">
        <v>915</v>
      </c>
      <c r="AL87" s="501" t="s">
        <v>672</v>
      </c>
      <c r="AM87" s="500" t="str">
        <f t="shared" si="0"/>
        <v>S2-0119-E1Y5</v>
      </c>
      <c r="AN87" s="500" t="s">
        <v>946</v>
      </c>
      <c r="AO87" s="500">
        <v>1</v>
      </c>
      <c r="AP87" s="499" t="s">
        <v>661</v>
      </c>
      <c r="AQ87" s="500" t="s">
        <v>661</v>
      </c>
      <c r="AR87" s="501" t="s">
        <v>661</v>
      </c>
      <c r="AS87" s="500" t="s">
        <v>661</v>
      </c>
      <c r="AT87" s="500" t="s">
        <v>661</v>
      </c>
      <c r="AU87" s="500" t="s">
        <v>661</v>
      </c>
      <c r="AV87" s="499" t="s">
        <v>661</v>
      </c>
      <c r="AW87" s="500" t="s">
        <v>661</v>
      </c>
      <c r="AX87" s="501" t="s">
        <v>661</v>
      </c>
      <c r="AY87" s="499" t="s">
        <v>661</v>
      </c>
      <c r="AZ87" s="500" t="s">
        <v>661</v>
      </c>
      <c r="BA87" s="501" t="s">
        <v>661</v>
      </c>
      <c r="BB87" s="499" t="s">
        <v>661</v>
      </c>
      <c r="BC87" s="500" t="s">
        <v>661</v>
      </c>
      <c r="BD87" s="501" t="s">
        <v>661</v>
      </c>
      <c r="BE87" s="500" t="s">
        <v>661</v>
      </c>
      <c r="BF87" s="500" t="s">
        <v>661</v>
      </c>
      <c r="BG87" s="500" t="s">
        <v>661</v>
      </c>
      <c r="BH87" s="499" t="s">
        <v>661</v>
      </c>
      <c r="BI87" s="500" t="s">
        <v>661</v>
      </c>
      <c r="BJ87" s="501" t="s">
        <v>661</v>
      </c>
      <c r="BK87" s="500" t="s">
        <v>661</v>
      </c>
      <c r="BL87" s="500" t="s">
        <v>661</v>
      </c>
      <c r="BM87" s="500" t="s">
        <v>661</v>
      </c>
      <c r="BN87" s="499" t="s">
        <v>661</v>
      </c>
      <c r="BO87" s="500" t="s">
        <v>661</v>
      </c>
      <c r="BP87" s="501" t="s">
        <v>661</v>
      </c>
      <c r="BQ87" s="500" t="s">
        <v>661</v>
      </c>
      <c r="BR87" s="500" t="s">
        <v>661</v>
      </c>
      <c r="BS87" s="500" t="s">
        <v>661</v>
      </c>
      <c r="BT87" s="499" t="s">
        <v>661</v>
      </c>
      <c r="BU87" s="500" t="s">
        <v>661</v>
      </c>
      <c r="BV87" s="501" t="s">
        <v>661</v>
      </c>
      <c r="BW87" s="510"/>
      <c r="BX87" s="492" t="str">
        <f t="shared" si="1"/>
        <v>E1Y5</v>
      </c>
      <c r="BY87" s="503" t="s">
        <v>932</v>
      </c>
      <c r="BZ87" s="500" t="s">
        <v>751</v>
      </c>
      <c r="CA87" s="500" t="s">
        <v>738</v>
      </c>
      <c r="CB87" s="449">
        <v>1</v>
      </c>
      <c r="CC87" s="503">
        <v>1</v>
      </c>
      <c r="CD87" s="499" t="s">
        <v>677</v>
      </c>
      <c r="CE87" s="500" t="s">
        <v>662</v>
      </c>
      <c r="CF87" s="501" t="s">
        <v>692</v>
      </c>
      <c r="CG87" s="499" t="s">
        <v>679</v>
      </c>
      <c r="CH87" s="500" t="s">
        <v>732</v>
      </c>
      <c r="CI87" s="501" t="s">
        <v>692</v>
      </c>
      <c r="CJ87" s="499" t="s">
        <v>678</v>
      </c>
      <c r="CK87" s="500" t="s">
        <v>733</v>
      </c>
      <c r="CL87" s="501" t="s">
        <v>673</v>
      </c>
      <c r="CM87" s="499" t="s">
        <v>680</v>
      </c>
      <c r="CN87" s="500" t="s">
        <v>734</v>
      </c>
      <c r="CO87" s="501" t="s">
        <v>673</v>
      </c>
      <c r="CP87" s="499" t="s">
        <v>661</v>
      </c>
      <c r="CQ87" s="500" t="s">
        <v>661</v>
      </c>
      <c r="CR87" s="501" t="s">
        <v>661</v>
      </c>
      <c r="CS87" s="499" t="s">
        <v>661</v>
      </c>
      <c r="CT87" s="500" t="s">
        <v>661</v>
      </c>
      <c r="CU87" s="501" t="s">
        <v>661</v>
      </c>
      <c r="CV87" s="503" t="s">
        <v>944</v>
      </c>
      <c r="CW87" s="499" t="s">
        <v>685</v>
      </c>
      <c r="CX87" s="500" t="s">
        <v>686</v>
      </c>
      <c r="CY87" s="453">
        <v>1</v>
      </c>
      <c r="CZ87" s="503">
        <v>5</v>
      </c>
      <c r="DA87" s="499" t="s">
        <v>752</v>
      </c>
      <c r="DB87" s="500" t="s">
        <v>736</v>
      </c>
      <c r="DC87" s="501" t="s">
        <v>673</v>
      </c>
      <c r="DD87" s="509"/>
      <c r="DE87" s="510"/>
    </row>
    <row r="88" spans="1:231" s="28" customFormat="1" ht="12.75" customHeight="1" x14ac:dyDescent="0.15">
      <c r="A88" s="492"/>
      <c r="B88" s="504" t="s">
        <v>748</v>
      </c>
      <c r="C88" s="499" t="s">
        <v>691</v>
      </c>
      <c r="D88" s="500" t="s">
        <v>226</v>
      </c>
      <c r="E88" s="501" t="s">
        <v>672</v>
      </c>
      <c r="F88" s="499" t="s">
        <v>688</v>
      </c>
      <c r="G88" s="500" t="s">
        <v>689</v>
      </c>
      <c r="H88" s="501" t="s">
        <v>672</v>
      </c>
      <c r="I88" s="500" t="s">
        <v>681</v>
      </c>
      <c r="J88" s="500" t="s">
        <v>740</v>
      </c>
      <c r="K88" s="500" t="s">
        <v>672</v>
      </c>
      <c r="L88" s="499" t="s">
        <v>683</v>
      </c>
      <c r="M88" s="505" t="s">
        <v>569</v>
      </c>
      <c r="N88" s="500" t="s">
        <v>672</v>
      </c>
      <c r="O88" s="499" t="s">
        <v>661</v>
      </c>
      <c r="P88" s="500" t="s">
        <v>661</v>
      </c>
      <c r="Q88" s="501" t="s">
        <v>661</v>
      </c>
      <c r="R88" s="500" t="s">
        <v>661</v>
      </c>
      <c r="S88" s="500" t="s">
        <v>661</v>
      </c>
      <c r="T88" s="500" t="s">
        <v>661</v>
      </c>
      <c r="U88" s="499" t="s">
        <v>661</v>
      </c>
      <c r="V88" s="500" t="s">
        <v>661</v>
      </c>
      <c r="W88" s="501" t="s">
        <v>661</v>
      </c>
      <c r="X88" s="500" t="s">
        <v>661</v>
      </c>
      <c r="Y88" s="500" t="s">
        <v>661</v>
      </c>
      <c r="Z88" s="501" t="s">
        <v>661</v>
      </c>
      <c r="AA88" s="499" t="s">
        <v>690</v>
      </c>
      <c r="AB88" s="500" t="s">
        <v>687</v>
      </c>
      <c r="AC88" s="501" t="s">
        <v>672</v>
      </c>
      <c r="AD88" s="499" t="s">
        <v>661</v>
      </c>
      <c r="AE88" s="500" t="s">
        <v>661</v>
      </c>
      <c r="AF88" s="501" t="s">
        <v>661</v>
      </c>
      <c r="AG88" s="500" t="s">
        <v>661</v>
      </c>
      <c r="AH88" s="500" t="s">
        <v>661</v>
      </c>
      <c r="AI88" s="500" t="s">
        <v>661</v>
      </c>
      <c r="AJ88" s="499" t="s">
        <v>917</v>
      </c>
      <c r="AK88" s="500" t="s">
        <v>915</v>
      </c>
      <c r="AL88" s="501" t="s">
        <v>672</v>
      </c>
      <c r="AM88" s="500" t="str">
        <f t="shared" si="0"/>
        <v>S2-0119-M1Y5</v>
      </c>
      <c r="AN88" s="500" t="s">
        <v>946</v>
      </c>
      <c r="AO88" s="500">
        <v>1</v>
      </c>
      <c r="AP88" s="499" t="s">
        <v>661</v>
      </c>
      <c r="AQ88" s="500" t="s">
        <v>661</v>
      </c>
      <c r="AR88" s="501" t="s">
        <v>661</v>
      </c>
      <c r="AS88" s="500" t="s">
        <v>661</v>
      </c>
      <c r="AT88" s="500" t="s">
        <v>661</v>
      </c>
      <c r="AU88" s="500" t="s">
        <v>661</v>
      </c>
      <c r="AV88" s="499" t="s">
        <v>661</v>
      </c>
      <c r="AW88" s="500" t="s">
        <v>661</v>
      </c>
      <c r="AX88" s="501" t="s">
        <v>661</v>
      </c>
      <c r="AY88" s="499" t="s">
        <v>661</v>
      </c>
      <c r="AZ88" s="500" t="s">
        <v>661</v>
      </c>
      <c r="BA88" s="501" t="s">
        <v>661</v>
      </c>
      <c r="BB88" s="499" t="s">
        <v>661</v>
      </c>
      <c r="BC88" s="500" t="s">
        <v>661</v>
      </c>
      <c r="BD88" s="501" t="s">
        <v>661</v>
      </c>
      <c r="BE88" s="500" t="s">
        <v>661</v>
      </c>
      <c r="BF88" s="500" t="s">
        <v>661</v>
      </c>
      <c r="BG88" s="500" t="s">
        <v>661</v>
      </c>
      <c r="BH88" s="499" t="s">
        <v>661</v>
      </c>
      <c r="BI88" s="500" t="s">
        <v>661</v>
      </c>
      <c r="BJ88" s="501" t="s">
        <v>661</v>
      </c>
      <c r="BK88" s="500" t="s">
        <v>661</v>
      </c>
      <c r="BL88" s="500" t="s">
        <v>661</v>
      </c>
      <c r="BM88" s="500" t="s">
        <v>661</v>
      </c>
      <c r="BN88" s="499" t="s">
        <v>661</v>
      </c>
      <c r="BO88" s="500" t="s">
        <v>661</v>
      </c>
      <c r="BP88" s="501" t="s">
        <v>661</v>
      </c>
      <c r="BQ88" s="500" t="s">
        <v>661</v>
      </c>
      <c r="BR88" s="500" t="s">
        <v>661</v>
      </c>
      <c r="BS88" s="500" t="s">
        <v>661</v>
      </c>
      <c r="BT88" s="499" t="s">
        <v>661</v>
      </c>
      <c r="BU88" s="500" t="s">
        <v>661</v>
      </c>
      <c r="BV88" s="501" t="s">
        <v>661</v>
      </c>
      <c r="BW88" s="510"/>
      <c r="BX88" s="492" t="str">
        <f t="shared" si="1"/>
        <v>M1Y5</v>
      </c>
      <c r="BY88" s="503" t="s">
        <v>939</v>
      </c>
      <c r="BZ88" s="500" t="s">
        <v>753</v>
      </c>
      <c r="CA88" s="500" t="s">
        <v>738</v>
      </c>
      <c r="CB88" s="449">
        <v>1</v>
      </c>
      <c r="CC88" s="503">
        <v>1</v>
      </c>
      <c r="CD88" s="499" t="s">
        <v>677</v>
      </c>
      <c r="CE88" s="500" t="s">
        <v>662</v>
      </c>
      <c r="CF88" s="501" t="s">
        <v>692</v>
      </c>
      <c r="CG88" s="499" t="s">
        <v>679</v>
      </c>
      <c r="CH88" s="500" t="s">
        <v>732</v>
      </c>
      <c r="CI88" s="501" t="s">
        <v>692</v>
      </c>
      <c r="CJ88" s="499" t="s">
        <v>678</v>
      </c>
      <c r="CK88" s="500" t="s">
        <v>733</v>
      </c>
      <c r="CL88" s="501" t="s">
        <v>673</v>
      </c>
      <c r="CM88" s="499" t="s">
        <v>680</v>
      </c>
      <c r="CN88" s="500" t="s">
        <v>734</v>
      </c>
      <c r="CO88" s="501" t="s">
        <v>673</v>
      </c>
      <c r="CP88" s="499" t="s">
        <v>661</v>
      </c>
      <c r="CQ88" s="500" t="s">
        <v>661</v>
      </c>
      <c r="CR88" s="501" t="s">
        <v>661</v>
      </c>
      <c r="CS88" s="499" t="s">
        <v>661</v>
      </c>
      <c r="CT88" s="500" t="s">
        <v>661</v>
      </c>
      <c r="CU88" s="501" t="s">
        <v>661</v>
      </c>
      <c r="CV88" s="503" t="s">
        <v>944</v>
      </c>
      <c r="CW88" s="499" t="s">
        <v>685</v>
      </c>
      <c r="CX88" s="500" t="s">
        <v>686</v>
      </c>
      <c r="CY88" s="453">
        <v>1</v>
      </c>
      <c r="CZ88" s="503">
        <v>5</v>
      </c>
      <c r="DA88" s="499" t="s">
        <v>752</v>
      </c>
      <c r="DB88" s="500" t="s">
        <v>736</v>
      </c>
      <c r="DC88" s="501" t="s">
        <v>673</v>
      </c>
      <c r="DD88" s="509"/>
      <c r="DE88" s="510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  <c r="GG88" s="31"/>
      <c r="GH88" s="31"/>
      <c r="GI88" s="31"/>
      <c r="GJ88" s="31"/>
      <c r="GK88" s="31"/>
      <c r="GL88" s="31"/>
      <c r="GM88" s="31"/>
      <c r="GN88" s="31"/>
      <c r="GO88" s="31"/>
      <c r="GP88" s="31"/>
      <c r="GQ88" s="31"/>
      <c r="GR88" s="31"/>
      <c r="GS88" s="31"/>
      <c r="GT88" s="31"/>
      <c r="GU88" s="31"/>
      <c r="GV88" s="31"/>
      <c r="GW88" s="31"/>
      <c r="GX88" s="31"/>
      <c r="GY88" s="31"/>
      <c r="GZ88" s="31"/>
      <c r="HA88" s="31"/>
      <c r="HB88" s="31"/>
      <c r="HC88" s="31"/>
      <c r="HD88" s="31"/>
      <c r="HE88" s="31"/>
      <c r="HF88" s="31"/>
      <c r="HG88" s="31"/>
      <c r="HH88" s="31"/>
      <c r="HI88" s="31"/>
      <c r="HJ88" s="31"/>
      <c r="HK88" s="31"/>
      <c r="HL88" s="31"/>
      <c r="HM88" s="31"/>
      <c r="HN88" s="31"/>
      <c r="HO88" s="31"/>
      <c r="HP88" s="31"/>
      <c r="HQ88" s="31"/>
      <c r="HR88" s="31"/>
      <c r="HS88" s="31"/>
      <c r="HT88" s="31"/>
      <c r="HU88" s="31"/>
      <c r="HV88" s="31"/>
      <c r="HW88" s="31"/>
    </row>
    <row r="89" spans="1:231" s="28" customFormat="1" ht="12.75" customHeight="1" x14ac:dyDescent="0.15">
      <c r="A89" s="492"/>
      <c r="B89" s="504" t="s">
        <v>758</v>
      </c>
      <c r="C89" s="499" t="s">
        <v>693</v>
      </c>
      <c r="D89" s="500" t="s">
        <v>226</v>
      </c>
      <c r="E89" s="501" t="s">
        <v>672</v>
      </c>
      <c r="F89" s="499" t="s">
        <v>688</v>
      </c>
      <c r="G89" s="500" t="s">
        <v>689</v>
      </c>
      <c r="H89" s="501" t="s">
        <v>672</v>
      </c>
      <c r="I89" s="500" t="s">
        <v>681</v>
      </c>
      <c r="J89" s="500" t="s">
        <v>740</v>
      </c>
      <c r="K89" s="500" t="s">
        <v>672</v>
      </c>
      <c r="L89" s="504" t="s">
        <v>683</v>
      </c>
      <c r="M89" s="500" t="s">
        <v>569</v>
      </c>
      <c r="N89" s="505" t="s">
        <v>672</v>
      </c>
      <c r="O89" s="499" t="s">
        <v>661</v>
      </c>
      <c r="P89" s="500" t="s">
        <v>661</v>
      </c>
      <c r="Q89" s="501" t="s">
        <v>661</v>
      </c>
      <c r="R89" s="500" t="s">
        <v>661</v>
      </c>
      <c r="S89" s="500" t="s">
        <v>661</v>
      </c>
      <c r="T89" s="500" t="s">
        <v>661</v>
      </c>
      <c r="U89" s="499" t="s">
        <v>754</v>
      </c>
      <c r="V89" s="500" t="s">
        <v>755</v>
      </c>
      <c r="W89" s="501" t="s">
        <v>692</v>
      </c>
      <c r="X89" s="500" t="s">
        <v>756</v>
      </c>
      <c r="Y89" s="500" t="s">
        <v>757</v>
      </c>
      <c r="Z89" s="501" t="s">
        <v>672</v>
      </c>
      <c r="AA89" s="499" t="s">
        <v>690</v>
      </c>
      <c r="AB89" s="500" t="s">
        <v>687</v>
      </c>
      <c r="AC89" s="501" t="s">
        <v>672</v>
      </c>
      <c r="AD89" s="499" t="s">
        <v>661</v>
      </c>
      <c r="AE89" s="500" t="s">
        <v>661</v>
      </c>
      <c r="AF89" s="501" t="s">
        <v>661</v>
      </c>
      <c r="AG89" s="500" t="s">
        <v>661</v>
      </c>
      <c r="AH89" s="500" t="s">
        <v>661</v>
      </c>
      <c r="AI89" s="500" t="s">
        <v>661</v>
      </c>
      <c r="AJ89" s="499" t="s">
        <v>917</v>
      </c>
      <c r="AK89" s="500" t="s">
        <v>915</v>
      </c>
      <c r="AL89" s="501" t="s">
        <v>672</v>
      </c>
      <c r="AM89" s="500" t="str">
        <f t="shared" si="0"/>
        <v>S2-0119-A1Y1</v>
      </c>
      <c r="AN89" s="500" t="s">
        <v>946</v>
      </c>
      <c r="AO89" s="500">
        <v>1</v>
      </c>
      <c r="AP89" s="499" t="s">
        <v>661</v>
      </c>
      <c r="AQ89" s="500" t="s">
        <v>661</v>
      </c>
      <c r="AR89" s="501" t="s">
        <v>661</v>
      </c>
      <c r="AS89" s="500" t="s">
        <v>661</v>
      </c>
      <c r="AT89" s="500" t="s">
        <v>661</v>
      </c>
      <c r="AU89" s="500" t="s">
        <v>661</v>
      </c>
      <c r="AV89" s="499" t="s">
        <v>661</v>
      </c>
      <c r="AW89" s="500" t="s">
        <v>661</v>
      </c>
      <c r="AX89" s="501" t="s">
        <v>661</v>
      </c>
      <c r="AY89" s="499" t="s">
        <v>661</v>
      </c>
      <c r="AZ89" s="500" t="s">
        <v>661</v>
      </c>
      <c r="BA89" s="501" t="s">
        <v>661</v>
      </c>
      <c r="BB89" s="499" t="s">
        <v>661</v>
      </c>
      <c r="BC89" s="500" t="s">
        <v>661</v>
      </c>
      <c r="BD89" s="501" t="s">
        <v>661</v>
      </c>
      <c r="BE89" s="500" t="s">
        <v>661</v>
      </c>
      <c r="BF89" s="500" t="s">
        <v>661</v>
      </c>
      <c r="BG89" s="500" t="s">
        <v>661</v>
      </c>
      <c r="BH89" s="499" t="s">
        <v>661</v>
      </c>
      <c r="BI89" s="500" t="s">
        <v>661</v>
      </c>
      <c r="BJ89" s="501" t="s">
        <v>661</v>
      </c>
      <c r="BK89" s="500" t="s">
        <v>661</v>
      </c>
      <c r="BL89" s="500" t="s">
        <v>661</v>
      </c>
      <c r="BM89" s="500" t="s">
        <v>661</v>
      </c>
      <c r="BN89" s="499" t="s">
        <v>661</v>
      </c>
      <c r="BO89" s="500" t="s">
        <v>661</v>
      </c>
      <c r="BP89" s="501" t="s">
        <v>661</v>
      </c>
      <c r="BQ89" s="500" t="s">
        <v>661</v>
      </c>
      <c r="BR89" s="500" t="s">
        <v>661</v>
      </c>
      <c r="BS89" s="500" t="s">
        <v>661</v>
      </c>
      <c r="BT89" s="499" t="s">
        <v>661</v>
      </c>
      <c r="BU89" s="500" t="s">
        <v>661</v>
      </c>
      <c r="BV89" s="501" t="s">
        <v>661</v>
      </c>
      <c r="BW89" s="510"/>
      <c r="BX89" s="492" t="str">
        <f t="shared" si="1"/>
        <v>A1Y1</v>
      </c>
      <c r="BY89" s="503" t="s">
        <v>928</v>
      </c>
      <c r="BZ89" s="500" t="s">
        <v>764</v>
      </c>
      <c r="CA89" s="500" t="s">
        <v>738</v>
      </c>
      <c r="CB89" s="449">
        <v>1</v>
      </c>
      <c r="CC89" s="503">
        <v>1</v>
      </c>
      <c r="CD89" s="499" t="s">
        <v>677</v>
      </c>
      <c r="CE89" s="500" t="s">
        <v>662</v>
      </c>
      <c r="CF89" s="501">
        <v>4</v>
      </c>
      <c r="CG89" s="499" t="s">
        <v>679</v>
      </c>
      <c r="CH89" s="500" t="s">
        <v>732</v>
      </c>
      <c r="CI89" s="501" t="s">
        <v>692</v>
      </c>
      <c r="CJ89" s="499" t="s">
        <v>678</v>
      </c>
      <c r="CK89" s="500" t="s">
        <v>733</v>
      </c>
      <c r="CL89" s="501" t="s">
        <v>673</v>
      </c>
      <c r="CM89" s="499" t="s">
        <v>680</v>
      </c>
      <c r="CN89" s="500" t="s">
        <v>734</v>
      </c>
      <c r="CO89" s="501" t="s">
        <v>673</v>
      </c>
      <c r="CP89" s="499" t="s">
        <v>661</v>
      </c>
      <c r="CQ89" s="500" t="s">
        <v>661</v>
      </c>
      <c r="CR89" s="501" t="s">
        <v>661</v>
      </c>
      <c r="CS89" s="499" t="s">
        <v>661</v>
      </c>
      <c r="CT89" s="500" t="s">
        <v>661</v>
      </c>
      <c r="CU89" s="501" t="s">
        <v>661</v>
      </c>
      <c r="CV89" s="503" t="s">
        <v>944</v>
      </c>
      <c r="CW89" s="499" t="s">
        <v>685</v>
      </c>
      <c r="CX89" s="500" t="s">
        <v>686</v>
      </c>
      <c r="CY89" s="453">
        <v>1</v>
      </c>
      <c r="CZ89" s="503">
        <v>1</v>
      </c>
      <c r="DA89" s="499" t="s">
        <v>735</v>
      </c>
      <c r="DB89" s="500" t="s">
        <v>736</v>
      </c>
      <c r="DC89" s="501" t="s">
        <v>672</v>
      </c>
      <c r="DD89" s="509"/>
      <c r="DE89" s="510"/>
    </row>
    <row r="90" spans="1:231" s="28" customFormat="1" ht="12.75" customHeight="1" x14ac:dyDescent="0.15">
      <c r="A90" s="492"/>
      <c r="B90" s="504" t="s">
        <v>759</v>
      </c>
      <c r="C90" s="499" t="s">
        <v>693</v>
      </c>
      <c r="D90" s="500" t="s">
        <v>226</v>
      </c>
      <c r="E90" s="501" t="s">
        <v>672</v>
      </c>
      <c r="F90" s="499" t="s">
        <v>688</v>
      </c>
      <c r="G90" s="500" t="s">
        <v>689</v>
      </c>
      <c r="H90" s="501" t="s">
        <v>672</v>
      </c>
      <c r="I90" s="500" t="s">
        <v>681</v>
      </c>
      <c r="J90" s="500" t="s">
        <v>740</v>
      </c>
      <c r="K90" s="500" t="s">
        <v>672</v>
      </c>
      <c r="L90" s="499" t="s">
        <v>683</v>
      </c>
      <c r="M90" s="500" t="s">
        <v>569</v>
      </c>
      <c r="N90" s="500" t="s">
        <v>672</v>
      </c>
      <c r="O90" s="499" t="s">
        <v>661</v>
      </c>
      <c r="P90" s="500" t="s">
        <v>661</v>
      </c>
      <c r="Q90" s="501" t="s">
        <v>661</v>
      </c>
      <c r="R90" s="500" t="s">
        <v>661</v>
      </c>
      <c r="S90" s="500" t="s">
        <v>661</v>
      </c>
      <c r="T90" s="500" t="s">
        <v>661</v>
      </c>
      <c r="U90" s="499" t="s">
        <v>761</v>
      </c>
      <c r="V90" s="500" t="s">
        <v>755</v>
      </c>
      <c r="W90" s="501" t="s">
        <v>692</v>
      </c>
      <c r="X90" s="500" t="s">
        <v>756</v>
      </c>
      <c r="Y90" s="500" t="s">
        <v>757</v>
      </c>
      <c r="Z90" s="501" t="s">
        <v>672</v>
      </c>
      <c r="AA90" s="499" t="s">
        <v>690</v>
      </c>
      <c r="AB90" s="500" t="s">
        <v>687</v>
      </c>
      <c r="AC90" s="501" t="s">
        <v>672</v>
      </c>
      <c r="AD90" s="499" t="s">
        <v>661</v>
      </c>
      <c r="AE90" s="500" t="s">
        <v>661</v>
      </c>
      <c r="AF90" s="501" t="s">
        <v>661</v>
      </c>
      <c r="AG90" s="500" t="s">
        <v>661</v>
      </c>
      <c r="AH90" s="500" t="s">
        <v>661</v>
      </c>
      <c r="AI90" s="500" t="s">
        <v>661</v>
      </c>
      <c r="AJ90" s="499" t="s">
        <v>917</v>
      </c>
      <c r="AK90" s="500" t="s">
        <v>915</v>
      </c>
      <c r="AL90" s="501" t="s">
        <v>672</v>
      </c>
      <c r="AM90" s="500" t="str">
        <f t="shared" si="0"/>
        <v>S2-0119-A1Y1</v>
      </c>
      <c r="AN90" s="500" t="s">
        <v>946</v>
      </c>
      <c r="AO90" s="500">
        <v>1</v>
      </c>
      <c r="AP90" s="499" t="s">
        <v>661</v>
      </c>
      <c r="AQ90" s="500" t="s">
        <v>661</v>
      </c>
      <c r="AR90" s="501" t="s">
        <v>661</v>
      </c>
      <c r="AS90" s="500" t="s">
        <v>661</v>
      </c>
      <c r="AT90" s="500" t="s">
        <v>661</v>
      </c>
      <c r="AU90" s="500" t="s">
        <v>661</v>
      </c>
      <c r="AV90" s="499" t="s">
        <v>661</v>
      </c>
      <c r="AW90" s="500" t="s">
        <v>661</v>
      </c>
      <c r="AX90" s="501" t="s">
        <v>661</v>
      </c>
      <c r="AY90" s="499" t="s">
        <v>661</v>
      </c>
      <c r="AZ90" s="500" t="s">
        <v>661</v>
      </c>
      <c r="BA90" s="501" t="s">
        <v>661</v>
      </c>
      <c r="BB90" s="499" t="s">
        <v>661</v>
      </c>
      <c r="BC90" s="500" t="s">
        <v>661</v>
      </c>
      <c r="BD90" s="501" t="s">
        <v>661</v>
      </c>
      <c r="BE90" s="500" t="s">
        <v>661</v>
      </c>
      <c r="BF90" s="500" t="s">
        <v>661</v>
      </c>
      <c r="BG90" s="500" t="s">
        <v>661</v>
      </c>
      <c r="BH90" s="499" t="s">
        <v>661</v>
      </c>
      <c r="BI90" s="500" t="s">
        <v>661</v>
      </c>
      <c r="BJ90" s="501" t="s">
        <v>661</v>
      </c>
      <c r="BK90" s="500" t="s">
        <v>661</v>
      </c>
      <c r="BL90" s="500" t="s">
        <v>661</v>
      </c>
      <c r="BM90" s="500" t="s">
        <v>661</v>
      </c>
      <c r="BN90" s="499" t="s">
        <v>661</v>
      </c>
      <c r="BO90" s="500" t="s">
        <v>661</v>
      </c>
      <c r="BP90" s="501" t="s">
        <v>661</v>
      </c>
      <c r="BQ90" s="500" t="s">
        <v>661</v>
      </c>
      <c r="BR90" s="500" t="s">
        <v>661</v>
      </c>
      <c r="BS90" s="500" t="s">
        <v>661</v>
      </c>
      <c r="BT90" s="499" t="s">
        <v>661</v>
      </c>
      <c r="BU90" s="500" t="s">
        <v>661</v>
      </c>
      <c r="BV90" s="501" t="s">
        <v>661</v>
      </c>
      <c r="BW90" s="510"/>
      <c r="BX90" s="492" t="str">
        <f t="shared" si="1"/>
        <v>A1Y1</v>
      </c>
      <c r="BY90" s="503" t="s">
        <v>928</v>
      </c>
      <c r="BZ90" s="500" t="s">
        <v>764</v>
      </c>
      <c r="CA90" s="500" t="s">
        <v>738</v>
      </c>
      <c r="CB90" s="449">
        <v>1</v>
      </c>
      <c r="CC90" s="503">
        <v>1</v>
      </c>
      <c r="CD90" s="499" t="s">
        <v>677</v>
      </c>
      <c r="CE90" s="500" t="s">
        <v>662</v>
      </c>
      <c r="CF90" s="501">
        <v>4</v>
      </c>
      <c r="CG90" s="499" t="s">
        <v>679</v>
      </c>
      <c r="CH90" s="500" t="s">
        <v>732</v>
      </c>
      <c r="CI90" s="501" t="s">
        <v>692</v>
      </c>
      <c r="CJ90" s="499" t="s">
        <v>678</v>
      </c>
      <c r="CK90" s="500" t="s">
        <v>733</v>
      </c>
      <c r="CL90" s="501" t="s">
        <v>673</v>
      </c>
      <c r="CM90" s="499" t="s">
        <v>680</v>
      </c>
      <c r="CN90" s="500" t="s">
        <v>734</v>
      </c>
      <c r="CO90" s="501" t="s">
        <v>673</v>
      </c>
      <c r="CP90" s="499" t="s">
        <v>661</v>
      </c>
      <c r="CQ90" s="500" t="s">
        <v>661</v>
      </c>
      <c r="CR90" s="501" t="s">
        <v>661</v>
      </c>
      <c r="CS90" s="499" t="s">
        <v>661</v>
      </c>
      <c r="CT90" s="500" t="s">
        <v>661</v>
      </c>
      <c r="CU90" s="501" t="s">
        <v>661</v>
      </c>
      <c r="CV90" s="503" t="s">
        <v>944</v>
      </c>
      <c r="CW90" s="499" t="s">
        <v>685</v>
      </c>
      <c r="CX90" s="500" t="s">
        <v>686</v>
      </c>
      <c r="CY90" s="453">
        <v>1</v>
      </c>
      <c r="CZ90" s="503">
        <v>1</v>
      </c>
      <c r="DA90" s="499" t="s">
        <v>735</v>
      </c>
      <c r="DB90" s="500" t="s">
        <v>736</v>
      </c>
      <c r="DC90" s="501" t="s">
        <v>672</v>
      </c>
      <c r="DD90" s="509"/>
      <c r="DE90" s="510"/>
      <c r="EY90" s="31"/>
      <c r="EZ90" s="31"/>
      <c r="FA90" s="31"/>
      <c r="FB90" s="31"/>
      <c r="FC90" s="31"/>
      <c r="FD90" s="31"/>
      <c r="FE90" s="31"/>
      <c r="FF90" s="31"/>
      <c r="FG90" s="31"/>
      <c r="FH90" s="31"/>
      <c r="FI90" s="31"/>
      <c r="FJ90" s="31"/>
      <c r="FK90" s="31"/>
      <c r="FL90" s="31"/>
      <c r="FM90" s="31"/>
      <c r="FN90" s="31"/>
      <c r="FO90" s="31"/>
      <c r="FP90" s="31"/>
      <c r="FQ90" s="31"/>
      <c r="FR90" s="31"/>
      <c r="FS90" s="31"/>
      <c r="FT90" s="31"/>
      <c r="FU90" s="31"/>
      <c r="FV90" s="31"/>
      <c r="FW90" s="31"/>
      <c r="FX90" s="31"/>
      <c r="FY90" s="31"/>
      <c r="FZ90" s="31"/>
      <c r="GA90" s="31"/>
      <c r="GB90" s="31"/>
      <c r="GC90" s="31"/>
      <c r="GD90" s="31"/>
      <c r="GE90" s="31"/>
      <c r="GF90" s="31"/>
      <c r="GG90" s="31"/>
      <c r="GH90" s="31"/>
      <c r="GI90" s="31"/>
      <c r="GJ90" s="31"/>
      <c r="GK90" s="31"/>
      <c r="GL90" s="31"/>
      <c r="GM90" s="31"/>
      <c r="GN90" s="31"/>
      <c r="GO90" s="31"/>
      <c r="GP90" s="31"/>
      <c r="GQ90" s="31"/>
      <c r="GR90" s="31"/>
      <c r="GS90" s="31"/>
      <c r="GT90" s="31"/>
      <c r="GU90" s="31"/>
      <c r="GV90" s="31"/>
      <c r="GW90" s="31"/>
      <c r="GX90" s="31"/>
      <c r="GY90" s="31"/>
      <c r="GZ90" s="31"/>
      <c r="HA90" s="31"/>
      <c r="HB90" s="31"/>
      <c r="HC90" s="31"/>
      <c r="HD90" s="31"/>
      <c r="HE90" s="31"/>
      <c r="HF90" s="31"/>
      <c r="HG90" s="31"/>
      <c r="HH90" s="31"/>
      <c r="HI90" s="31"/>
      <c r="HJ90" s="31"/>
      <c r="HK90" s="31"/>
      <c r="HL90" s="31"/>
      <c r="HM90" s="31"/>
      <c r="HN90" s="31"/>
      <c r="HO90" s="31"/>
      <c r="HP90" s="31"/>
      <c r="HQ90" s="31"/>
      <c r="HR90" s="31"/>
      <c r="HS90" s="31"/>
      <c r="HT90" s="31"/>
      <c r="HU90" s="31"/>
      <c r="HV90" s="31"/>
      <c r="HW90" s="31"/>
    </row>
    <row r="91" spans="1:231" s="28" customFormat="1" ht="12.75" customHeight="1" x14ac:dyDescent="0.15">
      <c r="A91" s="492"/>
      <c r="B91" s="504" t="s">
        <v>760</v>
      </c>
      <c r="C91" s="499" t="s">
        <v>693</v>
      </c>
      <c r="D91" s="500" t="s">
        <v>226</v>
      </c>
      <c r="E91" s="501" t="s">
        <v>672</v>
      </c>
      <c r="F91" s="499" t="s">
        <v>688</v>
      </c>
      <c r="G91" s="500" t="s">
        <v>689</v>
      </c>
      <c r="H91" s="501" t="s">
        <v>672</v>
      </c>
      <c r="I91" s="500" t="s">
        <v>681</v>
      </c>
      <c r="J91" s="500" t="s">
        <v>740</v>
      </c>
      <c r="K91" s="500" t="s">
        <v>672</v>
      </c>
      <c r="L91" s="499" t="s">
        <v>683</v>
      </c>
      <c r="M91" s="500" t="s">
        <v>569</v>
      </c>
      <c r="N91" s="500" t="s">
        <v>672</v>
      </c>
      <c r="O91" s="499" t="s">
        <v>661</v>
      </c>
      <c r="P91" s="500" t="s">
        <v>661</v>
      </c>
      <c r="Q91" s="501" t="s">
        <v>661</v>
      </c>
      <c r="R91" s="500" t="s">
        <v>661</v>
      </c>
      <c r="S91" s="500" t="s">
        <v>661</v>
      </c>
      <c r="T91" s="500" t="s">
        <v>661</v>
      </c>
      <c r="U91" s="499" t="s">
        <v>762</v>
      </c>
      <c r="V91" s="500" t="s">
        <v>755</v>
      </c>
      <c r="W91" s="501" t="s">
        <v>692</v>
      </c>
      <c r="X91" s="500" t="s">
        <v>763</v>
      </c>
      <c r="Y91" s="500" t="s">
        <v>757</v>
      </c>
      <c r="Z91" s="501" t="s">
        <v>672</v>
      </c>
      <c r="AA91" s="499" t="s">
        <v>690</v>
      </c>
      <c r="AB91" s="500" t="s">
        <v>687</v>
      </c>
      <c r="AC91" s="501" t="s">
        <v>672</v>
      </c>
      <c r="AD91" s="499" t="s">
        <v>661</v>
      </c>
      <c r="AE91" s="500" t="s">
        <v>661</v>
      </c>
      <c r="AF91" s="501" t="s">
        <v>661</v>
      </c>
      <c r="AG91" s="500" t="s">
        <v>661</v>
      </c>
      <c r="AH91" s="500" t="s">
        <v>661</v>
      </c>
      <c r="AI91" s="500" t="s">
        <v>661</v>
      </c>
      <c r="AJ91" s="499" t="s">
        <v>917</v>
      </c>
      <c r="AK91" s="500" t="s">
        <v>915</v>
      </c>
      <c r="AL91" s="501" t="s">
        <v>672</v>
      </c>
      <c r="AM91" s="500" t="str">
        <f t="shared" si="0"/>
        <v>S2-0119-A1Y1</v>
      </c>
      <c r="AN91" s="500" t="s">
        <v>946</v>
      </c>
      <c r="AO91" s="500">
        <v>1</v>
      </c>
      <c r="AP91" s="499" t="s">
        <v>661</v>
      </c>
      <c r="AQ91" s="500" t="s">
        <v>661</v>
      </c>
      <c r="AR91" s="501" t="s">
        <v>661</v>
      </c>
      <c r="AS91" s="500" t="s">
        <v>661</v>
      </c>
      <c r="AT91" s="500" t="s">
        <v>661</v>
      </c>
      <c r="AU91" s="500" t="s">
        <v>661</v>
      </c>
      <c r="AV91" s="499" t="s">
        <v>661</v>
      </c>
      <c r="AW91" s="500" t="s">
        <v>661</v>
      </c>
      <c r="AX91" s="501" t="s">
        <v>661</v>
      </c>
      <c r="AY91" s="499" t="s">
        <v>661</v>
      </c>
      <c r="AZ91" s="500" t="s">
        <v>661</v>
      </c>
      <c r="BA91" s="501" t="s">
        <v>661</v>
      </c>
      <c r="BB91" s="499" t="s">
        <v>661</v>
      </c>
      <c r="BC91" s="500" t="s">
        <v>661</v>
      </c>
      <c r="BD91" s="501" t="s">
        <v>661</v>
      </c>
      <c r="BE91" s="500" t="s">
        <v>661</v>
      </c>
      <c r="BF91" s="500" t="s">
        <v>661</v>
      </c>
      <c r="BG91" s="500" t="s">
        <v>661</v>
      </c>
      <c r="BH91" s="499" t="s">
        <v>661</v>
      </c>
      <c r="BI91" s="500" t="s">
        <v>661</v>
      </c>
      <c r="BJ91" s="501" t="s">
        <v>661</v>
      </c>
      <c r="BK91" s="500" t="s">
        <v>661</v>
      </c>
      <c r="BL91" s="500" t="s">
        <v>661</v>
      </c>
      <c r="BM91" s="500" t="s">
        <v>661</v>
      </c>
      <c r="BN91" s="499" t="s">
        <v>661</v>
      </c>
      <c r="BO91" s="500" t="s">
        <v>661</v>
      </c>
      <c r="BP91" s="501" t="s">
        <v>661</v>
      </c>
      <c r="BQ91" s="500" t="s">
        <v>661</v>
      </c>
      <c r="BR91" s="500" t="s">
        <v>661</v>
      </c>
      <c r="BS91" s="500" t="s">
        <v>661</v>
      </c>
      <c r="BT91" s="499" t="s">
        <v>661</v>
      </c>
      <c r="BU91" s="500" t="s">
        <v>661</v>
      </c>
      <c r="BV91" s="501" t="s">
        <v>661</v>
      </c>
      <c r="BW91" s="510"/>
      <c r="BX91" s="492" t="str">
        <f t="shared" si="1"/>
        <v>A1Y1</v>
      </c>
      <c r="BY91" s="503" t="s">
        <v>928</v>
      </c>
      <c r="BZ91" s="500" t="s">
        <v>764</v>
      </c>
      <c r="CA91" s="500" t="s">
        <v>738</v>
      </c>
      <c r="CB91" s="449">
        <v>1</v>
      </c>
      <c r="CC91" s="503">
        <v>1</v>
      </c>
      <c r="CD91" s="499" t="s">
        <v>677</v>
      </c>
      <c r="CE91" s="500" t="s">
        <v>662</v>
      </c>
      <c r="CF91" s="501">
        <v>4</v>
      </c>
      <c r="CG91" s="499" t="s">
        <v>679</v>
      </c>
      <c r="CH91" s="500" t="s">
        <v>732</v>
      </c>
      <c r="CI91" s="501" t="s">
        <v>692</v>
      </c>
      <c r="CJ91" s="499" t="s">
        <v>678</v>
      </c>
      <c r="CK91" s="500" t="s">
        <v>733</v>
      </c>
      <c r="CL91" s="501" t="s">
        <v>673</v>
      </c>
      <c r="CM91" s="499" t="s">
        <v>680</v>
      </c>
      <c r="CN91" s="500" t="s">
        <v>734</v>
      </c>
      <c r="CO91" s="501" t="s">
        <v>673</v>
      </c>
      <c r="CP91" s="499" t="s">
        <v>661</v>
      </c>
      <c r="CQ91" s="500" t="s">
        <v>661</v>
      </c>
      <c r="CR91" s="501" t="s">
        <v>661</v>
      </c>
      <c r="CS91" s="499" t="s">
        <v>661</v>
      </c>
      <c r="CT91" s="500" t="s">
        <v>661</v>
      </c>
      <c r="CU91" s="501" t="s">
        <v>661</v>
      </c>
      <c r="CV91" s="503" t="s">
        <v>944</v>
      </c>
      <c r="CW91" s="499" t="s">
        <v>685</v>
      </c>
      <c r="CX91" s="500" t="s">
        <v>686</v>
      </c>
      <c r="CY91" s="453">
        <v>1</v>
      </c>
      <c r="CZ91" s="503">
        <v>1</v>
      </c>
      <c r="DA91" s="499" t="s">
        <v>735</v>
      </c>
      <c r="DB91" s="500" t="s">
        <v>736</v>
      </c>
      <c r="DC91" s="501" t="s">
        <v>672</v>
      </c>
      <c r="DD91" s="509"/>
      <c r="DE91" s="510"/>
    </row>
    <row r="92" spans="1:231" s="28" customFormat="1" ht="12.75" customHeight="1" x14ac:dyDescent="0.15">
      <c r="A92" s="492"/>
      <c r="B92" s="504" t="s">
        <v>766</v>
      </c>
      <c r="C92" s="499" t="s">
        <v>691</v>
      </c>
      <c r="D92" s="500" t="s">
        <v>226</v>
      </c>
      <c r="E92" s="501" t="s">
        <v>672</v>
      </c>
      <c r="F92" s="499" t="s">
        <v>688</v>
      </c>
      <c r="G92" s="500" t="s">
        <v>689</v>
      </c>
      <c r="H92" s="501" t="s">
        <v>672</v>
      </c>
      <c r="I92" s="500" t="s">
        <v>681</v>
      </c>
      <c r="J92" s="500" t="s">
        <v>740</v>
      </c>
      <c r="K92" s="500" t="s">
        <v>672</v>
      </c>
      <c r="L92" s="499" t="s">
        <v>683</v>
      </c>
      <c r="M92" s="505" t="s">
        <v>569</v>
      </c>
      <c r="N92" s="500" t="s">
        <v>672</v>
      </c>
      <c r="O92" s="499" t="s">
        <v>661</v>
      </c>
      <c r="P92" s="500" t="s">
        <v>661</v>
      </c>
      <c r="Q92" s="501" t="s">
        <v>661</v>
      </c>
      <c r="R92" s="500" t="s">
        <v>661</v>
      </c>
      <c r="S92" s="500" t="s">
        <v>661</v>
      </c>
      <c r="T92" s="500" t="s">
        <v>661</v>
      </c>
      <c r="U92" s="499" t="s">
        <v>695</v>
      </c>
      <c r="V92" s="500" t="s">
        <v>803</v>
      </c>
      <c r="W92" s="501" t="s">
        <v>672</v>
      </c>
      <c r="X92" s="500" t="s">
        <v>661</v>
      </c>
      <c r="Y92" s="500" t="s">
        <v>661</v>
      </c>
      <c r="Z92" s="501" t="s">
        <v>661</v>
      </c>
      <c r="AA92" s="499" t="s">
        <v>690</v>
      </c>
      <c r="AB92" s="500" t="s">
        <v>687</v>
      </c>
      <c r="AC92" s="501" t="s">
        <v>672</v>
      </c>
      <c r="AD92" s="499" t="s">
        <v>661</v>
      </c>
      <c r="AE92" s="500" t="s">
        <v>661</v>
      </c>
      <c r="AF92" s="501" t="s">
        <v>661</v>
      </c>
      <c r="AG92" s="500" t="s">
        <v>661</v>
      </c>
      <c r="AH92" s="500" t="s">
        <v>661</v>
      </c>
      <c r="AI92" s="500" t="s">
        <v>661</v>
      </c>
      <c r="AJ92" s="499" t="s">
        <v>917</v>
      </c>
      <c r="AK92" s="500" t="s">
        <v>915</v>
      </c>
      <c r="AL92" s="501" t="s">
        <v>672</v>
      </c>
      <c r="AM92" s="500" t="str">
        <f t="shared" si="0"/>
        <v>S2-0119-B5Y5</v>
      </c>
      <c r="AN92" s="500" t="s">
        <v>946</v>
      </c>
      <c r="AO92" s="500">
        <v>1</v>
      </c>
      <c r="AP92" s="499" t="s">
        <v>661</v>
      </c>
      <c r="AQ92" s="500" t="s">
        <v>661</v>
      </c>
      <c r="AR92" s="501" t="s">
        <v>661</v>
      </c>
      <c r="AS92" s="500" t="s">
        <v>661</v>
      </c>
      <c r="AT92" s="500" t="s">
        <v>661</v>
      </c>
      <c r="AU92" s="500" t="s">
        <v>661</v>
      </c>
      <c r="AV92" s="499" t="s">
        <v>661</v>
      </c>
      <c r="AW92" s="500" t="s">
        <v>661</v>
      </c>
      <c r="AX92" s="501" t="s">
        <v>661</v>
      </c>
      <c r="AY92" s="499" t="s">
        <v>661</v>
      </c>
      <c r="AZ92" s="500" t="s">
        <v>661</v>
      </c>
      <c r="BA92" s="501" t="s">
        <v>661</v>
      </c>
      <c r="BB92" s="499" t="s">
        <v>661</v>
      </c>
      <c r="BC92" s="500" t="s">
        <v>661</v>
      </c>
      <c r="BD92" s="501" t="s">
        <v>661</v>
      </c>
      <c r="BE92" s="500" t="s">
        <v>661</v>
      </c>
      <c r="BF92" s="500" t="s">
        <v>661</v>
      </c>
      <c r="BG92" s="500" t="s">
        <v>661</v>
      </c>
      <c r="BH92" s="499" t="s">
        <v>661</v>
      </c>
      <c r="BI92" s="500" t="s">
        <v>661</v>
      </c>
      <c r="BJ92" s="501" t="s">
        <v>661</v>
      </c>
      <c r="BK92" s="500" t="s">
        <v>661</v>
      </c>
      <c r="BL92" s="500" t="s">
        <v>661</v>
      </c>
      <c r="BM92" s="500" t="s">
        <v>661</v>
      </c>
      <c r="BN92" s="499" t="s">
        <v>661</v>
      </c>
      <c r="BO92" s="500" t="s">
        <v>661</v>
      </c>
      <c r="BP92" s="501" t="s">
        <v>661</v>
      </c>
      <c r="BQ92" s="500" t="s">
        <v>661</v>
      </c>
      <c r="BR92" s="500" t="s">
        <v>661</v>
      </c>
      <c r="BS92" s="500" t="s">
        <v>661</v>
      </c>
      <c r="BT92" s="499" t="s">
        <v>661</v>
      </c>
      <c r="BU92" s="500" t="s">
        <v>661</v>
      </c>
      <c r="BV92" s="501" t="s">
        <v>661</v>
      </c>
      <c r="BW92" s="510"/>
      <c r="BX92" s="492" t="str">
        <f t="shared" si="1"/>
        <v>B5Y5</v>
      </c>
      <c r="BY92" s="503" t="s">
        <v>84</v>
      </c>
      <c r="BZ92" s="500" t="s">
        <v>737</v>
      </c>
      <c r="CA92" s="500" t="s">
        <v>738</v>
      </c>
      <c r="CB92" s="449">
        <v>1</v>
      </c>
      <c r="CC92" s="523">
        <v>5</v>
      </c>
      <c r="CD92" s="499" t="s">
        <v>677</v>
      </c>
      <c r="CE92" s="500" t="s">
        <v>662</v>
      </c>
      <c r="CF92" s="501" t="s">
        <v>692</v>
      </c>
      <c r="CG92" s="504" t="s">
        <v>679</v>
      </c>
      <c r="CH92" s="505" t="s">
        <v>732</v>
      </c>
      <c r="CI92" s="506" t="s">
        <v>692</v>
      </c>
      <c r="CJ92" s="504" t="s">
        <v>678</v>
      </c>
      <c r="CK92" s="505" t="s">
        <v>733</v>
      </c>
      <c r="CL92" s="506" t="s">
        <v>673</v>
      </c>
      <c r="CM92" s="499" t="s">
        <v>661</v>
      </c>
      <c r="CN92" s="500" t="s">
        <v>661</v>
      </c>
      <c r="CO92" s="501" t="s">
        <v>661</v>
      </c>
      <c r="CP92" s="499" t="s">
        <v>661</v>
      </c>
      <c r="CQ92" s="500" t="s">
        <v>661</v>
      </c>
      <c r="CR92" s="501" t="s">
        <v>661</v>
      </c>
      <c r="CS92" s="499" t="s">
        <v>739</v>
      </c>
      <c r="CT92" s="500" t="s">
        <v>734</v>
      </c>
      <c r="CU92" s="501" t="s">
        <v>673</v>
      </c>
      <c r="CV92" s="503" t="s">
        <v>944</v>
      </c>
      <c r="CW92" s="499" t="s">
        <v>685</v>
      </c>
      <c r="CX92" s="500" t="s">
        <v>686</v>
      </c>
      <c r="CY92" s="453">
        <v>1</v>
      </c>
      <c r="CZ92" s="503">
        <v>5</v>
      </c>
      <c r="DA92" s="499" t="s">
        <v>752</v>
      </c>
      <c r="DB92" s="500" t="s">
        <v>736</v>
      </c>
      <c r="DC92" s="501" t="s">
        <v>673</v>
      </c>
      <c r="DD92" s="509"/>
      <c r="DE92" s="510"/>
    </row>
    <row r="93" spans="1:231" s="28" customFormat="1" ht="12.75" customHeight="1" x14ac:dyDescent="0.15">
      <c r="A93" s="492"/>
      <c r="B93" s="504" t="s">
        <v>767</v>
      </c>
      <c r="C93" s="499" t="s">
        <v>693</v>
      </c>
      <c r="D93" s="500" t="s">
        <v>226</v>
      </c>
      <c r="E93" s="501" t="s">
        <v>672</v>
      </c>
      <c r="F93" s="499" t="s">
        <v>688</v>
      </c>
      <c r="G93" s="500" t="s">
        <v>689</v>
      </c>
      <c r="H93" s="501" t="s">
        <v>672</v>
      </c>
      <c r="I93" s="500" t="s">
        <v>681</v>
      </c>
      <c r="J93" s="500" t="s">
        <v>740</v>
      </c>
      <c r="K93" s="500" t="s">
        <v>672</v>
      </c>
      <c r="L93" s="499" t="s">
        <v>683</v>
      </c>
      <c r="M93" s="505" t="s">
        <v>569</v>
      </c>
      <c r="N93" s="500" t="s">
        <v>672</v>
      </c>
      <c r="O93" s="499" t="s">
        <v>661</v>
      </c>
      <c r="P93" s="500" t="s">
        <v>661</v>
      </c>
      <c r="Q93" s="501" t="s">
        <v>661</v>
      </c>
      <c r="R93" s="500" t="s">
        <v>661</v>
      </c>
      <c r="S93" s="500" t="s">
        <v>661</v>
      </c>
      <c r="T93" s="500" t="s">
        <v>661</v>
      </c>
      <c r="U93" s="499" t="s">
        <v>695</v>
      </c>
      <c r="V93" s="500" t="s">
        <v>803</v>
      </c>
      <c r="W93" s="501" t="s">
        <v>672</v>
      </c>
      <c r="X93" s="500" t="s">
        <v>661</v>
      </c>
      <c r="Y93" s="500" t="s">
        <v>661</v>
      </c>
      <c r="Z93" s="501" t="s">
        <v>661</v>
      </c>
      <c r="AA93" s="499" t="s">
        <v>690</v>
      </c>
      <c r="AB93" s="500" t="s">
        <v>687</v>
      </c>
      <c r="AC93" s="501" t="s">
        <v>672</v>
      </c>
      <c r="AD93" s="499" t="s">
        <v>661</v>
      </c>
      <c r="AE93" s="500" t="s">
        <v>661</v>
      </c>
      <c r="AF93" s="501" t="s">
        <v>661</v>
      </c>
      <c r="AG93" s="500" t="s">
        <v>661</v>
      </c>
      <c r="AH93" s="500" t="s">
        <v>661</v>
      </c>
      <c r="AI93" s="500" t="s">
        <v>661</v>
      </c>
      <c r="AJ93" s="499" t="s">
        <v>917</v>
      </c>
      <c r="AK93" s="500" t="s">
        <v>915</v>
      </c>
      <c r="AL93" s="501" t="s">
        <v>672</v>
      </c>
      <c r="AM93" s="500" t="str">
        <f t="shared" si="0"/>
        <v>S2-0119-B1Y5</v>
      </c>
      <c r="AN93" s="500" t="s">
        <v>946</v>
      </c>
      <c r="AO93" s="500">
        <v>1</v>
      </c>
      <c r="AP93" s="499" t="s">
        <v>661</v>
      </c>
      <c r="AQ93" s="500" t="s">
        <v>661</v>
      </c>
      <c r="AR93" s="501" t="s">
        <v>661</v>
      </c>
      <c r="AS93" s="500" t="s">
        <v>661</v>
      </c>
      <c r="AT93" s="500" t="s">
        <v>661</v>
      </c>
      <c r="AU93" s="500" t="s">
        <v>661</v>
      </c>
      <c r="AV93" s="499" t="s">
        <v>661</v>
      </c>
      <c r="AW93" s="500" t="s">
        <v>661</v>
      </c>
      <c r="AX93" s="501" t="s">
        <v>661</v>
      </c>
      <c r="AY93" s="499" t="s">
        <v>661</v>
      </c>
      <c r="AZ93" s="500" t="s">
        <v>661</v>
      </c>
      <c r="BA93" s="501" t="s">
        <v>661</v>
      </c>
      <c r="BB93" s="499" t="s">
        <v>661</v>
      </c>
      <c r="BC93" s="500" t="s">
        <v>661</v>
      </c>
      <c r="BD93" s="501" t="s">
        <v>661</v>
      </c>
      <c r="BE93" s="500" t="s">
        <v>661</v>
      </c>
      <c r="BF93" s="500" t="s">
        <v>661</v>
      </c>
      <c r="BG93" s="500" t="s">
        <v>661</v>
      </c>
      <c r="BH93" s="499" t="s">
        <v>661</v>
      </c>
      <c r="BI93" s="500" t="s">
        <v>661</v>
      </c>
      <c r="BJ93" s="501" t="s">
        <v>661</v>
      </c>
      <c r="BK93" s="500" t="s">
        <v>661</v>
      </c>
      <c r="BL93" s="500" t="s">
        <v>661</v>
      </c>
      <c r="BM93" s="500" t="s">
        <v>661</v>
      </c>
      <c r="BN93" s="499" t="s">
        <v>661</v>
      </c>
      <c r="BO93" s="500" t="s">
        <v>661</v>
      </c>
      <c r="BP93" s="501" t="s">
        <v>661</v>
      </c>
      <c r="BQ93" s="500" t="s">
        <v>661</v>
      </c>
      <c r="BR93" s="500" t="s">
        <v>661</v>
      </c>
      <c r="BS93" s="500" t="s">
        <v>661</v>
      </c>
      <c r="BT93" s="499" t="s">
        <v>661</v>
      </c>
      <c r="BU93" s="500" t="s">
        <v>661</v>
      </c>
      <c r="BV93" s="501" t="s">
        <v>661</v>
      </c>
      <c r="BW93" s="510"/>
      <c r="BX93" s="492" t="str">
        <f t="shared" si="1"/>
        <v>B1Y5</v>
      </c>
      <c r="BY93" s="503" t="s">
        <v>84</v>
      </c>
      <c r="BZ93" s="500" t="s">
        <v>737</v>
      </c>
      <c r="CA93" s="500" t="s">
        <v>738</v>
      </c>
      <c r="CB93" s="449">
        <v>1</v>
      </c>
      <c r="CC93" s="503">
        <v>1</v>
      </c>
      <c r="CD93" s="499" t="s">
        <v>677</v>
      </c>
      <c r="CE93" s="500" t="s">
        <v>662</v>
      </c>
      <c r="CF93" s="501" t="s">
        <v>692</v>
      </c>
      <c r="CG93" s="499" t="s">
        <v>679</v>
      </c>
      <c r="CH93" s="500" t="s">
        <v>732</v>
      </c>
      <c r="CI93" s="501" t="s">
        <v>692</v>
      </c>
      <c r="CJ93" s="499" t="s">
        <v>678</v>
      </c>
      <c r="CK93" s="500" t="s">
        <v>733</v>
      </c>
      <c r="CL93" s="501" t="s">
        <v>673</v>
      </c>
      <c r="CM93" s="499" t="s">
        <v>680</v>
      </c>
      <c r="CN93" s="500" t="s">
        <v>734</v>
      </c>
      <c r="CO93" s="501" t="s">
        <v>673</v>
      </c>
      <c r="CP93" s="499" t="s">
        <v>661</v>
      </c>
      <c r="CQ93" s="500" t="s">
        <v>661</v>
      </c>
      <c r="CR93" s="501" t="s">
        <v>661</v>
      </c>
      <c r="CS93" s="499" t="s">
        <v>661</v>
      </c>
      <c r="CT93" s="500" t="s">
        <v>661</v>
      </c>
      <c r="CU93" s="501" t="s">
        <v>661</v>
      </c>
      <c r="CV93" s="503" t="s">
        <v>944</v>
      </c>
      <c r="CW93" s="499" t="s">
        <v>685</v>
      </c>
      <c r="CX93" s="500" t="s">
        <v>686</v>
      </c>
      <c r="CY93" s="453">
        <v>1</v>
      </c>
      <c r="CZ93" s="503">
        <v>5</v>
      </c>
      <c r="DA93" s="499" t="s">
        <v>752</v>
      </c>
      <c r="DB93" s="500" t="s">
        <v>736</v>
      </c>
      <c r="DC93" s="501" t="s">
        <v>673</v>
      </c>
      <c r="DD93" s="509"/>
      <c r="DE93" s="510"/>
    </row>
    <row r="94" spans="1:231" s="28" customFormat="1" ht="12.75" customHeight="1" x14ac:dyDescent="0.15">
      <c r="A94" s="492"/>
      <c r="B94" s="504" t="s">
        <v>768</v>
      </c>
      <c r="C94" s="499" t="s">
        <v>691</v>
      </c>
      <c r="D94" s="500" t="s">
        <v>226</v>
      </c>
      <c r="E94" s="501" t="s">
        <v>672</v>
      </c>
      <c r="F94" s="499" t="s">
        <v>688</v>
      </c>
      <c r="G94" s="500" t="s">
        <v>689</v>
      </c>
      <c r="H94" s="501" t="s">
        <v>672</v>
      </c>
      <c r="I94" s="500" t="s">
        <v>681</v>
      </c>
      <c r="J94" s="500" t="s">
        <v>740</v>
      </c>
      <c r="K94" s="500" t="s">
        <v>672</v>
      </c>
      <c r="L94" s="499" t="s">
        <v>683</v>
      </c>
      <c r="M94" s="505" t="s">
        <v>569</v>
      </c>
      <c r="N94" s="500" t="s">
        <v>672</v>
      </c>
      <c r="O94" s="499" t="s">
        <v>661</v>
      </c>
      <c r="P94" s="500" t="s">
        <v>661</v>
      </c>
      <c r="Q94" s="501" t="s">
        <v>661</v>
      </c>
      <c r="R94" s="500" t="s">
        <v>661</v>
      </c>
      <c r="S94" s="500" t="s">
        <v>661</v>
      </c>
      <c r="T94" s="500" t="s">
        <v>661</v>
      </c>
      <c r="U94" s="499" t="s">
        <v>695</v>
      </c>
      <c r="V94" s="500" t="s">
        <v>803</v>
      </c>
      <c r="W94" s="501" t="s">
        <v>672</v>
      </c>
      <c r="X94" s="500" t="s">
        <v>661</v>
      </c>
      <c r="Y94" s="500" t="s">
        <v>661</v>
      </c>
      <c r="Z94" s="501" t="s">
        <v>661</v>
      </c>
      <c r="AA94" s="499" t="s">
        <v>690</v>
      </c>
      <c r="AB94" s="500" t="s">
        <v>687</v>
      </c>
      <c r="AC94" s="501" t="s">
        <v>672</v>
      </c>
      <c r="AD94" s="499" t="s">
        <v>661</v>
      </c>
      <c r="AE94" s="500" t="s">
        <v>661</v>
      </c>
      <c r="AF94" s="501" t="s">
        <v>661</v>
      </c>
      <c r="AG94" s="500" t="s">
        <v>661</v>
      </c>
      <c r="AH94" s="500" t="s">
        <v>661</v>
      </c>
      <c r="AI94" s="500" t="s">
        <v>661</v>
      </c>
      <c r="AJ94" s="499" t="s">
        <v>917</v>
      </c>
      <c r="AK94" s="500" t="s">
        <v>915</v>
      </c>
      <c r="AL94" s="501" t="s">
        <v>672</v>
      </c>
      <c r="AM94" s="500" t="str">
        <f t="shared" si="0"/>
        <v>S2-0119-C5Y5</v>
      </c>
      <c r="AN94" s="500" t="s">
        <v>946</v>
      </c>
      <c r="AO94" s="500">
        <v>1</v>
      </c>
      <c r="AP94" s="499" t="s">
        <v>661</v>
      </c>
      <c r="AQ94" s="500" t="s">
        <v>661</v>
      </c>
      <c r="AR94" s="501" t="s">
        <v>661</v>
      </c>
      <c r="AS94" s="500" t="s">
        <v>661</v>
      </c>
      <c r="AT94" s="500" t="s">
        <v>661</v>
      </c>
      <c r="AU94" s="500" t="s">
        <v>661</v>
      </c>
      <c r="AV94" s="499" t="s">
        <v>661</v>
      </c>
      <c r="AW94" s="500" t="s">
        <v>661</v>
      </c>
      <c r="AX94" s="501" t="s">
        <v>661</v>
      </c>
      <c r="AY94" s="499" t="s">
        <v>661</v>
      </c>
      <c r="AZ94" s="500" t="s">
        <v>661</v>
      </c>
      <c r="BA94" s="501" t="s">
        <v>661</v>
      </c>
      <c r="BB94" s="499" t="s">
        <v>661</v>
      </c>
      <c r="BC94" s="500" t="s">
        <v>661</v>
      </c>
      <c r="BD94" s="501" t="s">
        <v>661</v>
      </c>
      <c r="BE94" s="500" t="s">
        <v>661</v>
      </c>
      <c r="BF94" s="500" t="s">
        <v>661</v>
      </c>
      <c r="BG94" s="500" t="s">
        <v>661</v>
      </c>
      <c r="BH94" s="499" t="s">
        <v>661</v>
      </c>
      <c r="BI94" s="500" t="s">
        <v>661</v>
      </c>
      <c r="BJ94" s="501" t="s">
        <v>661</v>
      </c>
      <c r="BK94" s="500" t="s">
        <v>661</v>
      </c>
      <c r="BL94" s="500" t="s">
        <v>661</v>
      </c>
      <c r="BM94" s="500" t="s">
        <v>661</v>
      </c>
      <c r="BN94" s="499" t="s">
        <v>661</v>
      </c>
      <c r="BO94" s="500" t="s">
        <v>661</v>
      </c>
      <c r="BP94" s="501" t="s">
        <v>661</v>
      </c>
      <c r="BQ94" s="500" t="s">
        <v>661</v>
      </c>
      <c r="BR94" s="500" t="s">
        <v>661</v>
      </c>
      <c r="BS94" s="500" t="s">
        <v>661</v>
      </c>
      <c r="BT94" s="499" t="s">
        <v>661</v>
      </c>
      <c r="BU94" s="500" t="s">
        <v>661</v>
      </c>
      <c r="BV94" s="501" t="s">
        <v>661</v>
      </c>
      <c r="BW94" s="510"/>
      <c r="BX94" s="492" t="str">
        <f t="shared" si="1"/>
        <v>C5Y5</v>
      </c>
      <c r="BY94" s="503" t="s">
        <v>929</v>
      </c>
      <c r="BZ94" s="500" t="s">
        <v>749</v>
      </c>
      <c r="CA94" s="500" t="s">
        <v>738</v>
      </c>
      <c r="CB94" s="449">
        <v>1</v>
      </c>
      <c r="CC94" s="523">
        <v>5</v>
      </c>
      <c r="CD94" s="499" t="s">
        <v>677</v>
      </c>
      <c r="CE94" s="500" t="s">
        <v>662</v>
      </c>
      <c r="CF94" s="501" t="s">
        <v>692</v>
      </c>
      <c r="CG94" s="504" t="s">
        <v>679</v>
      </c>
      <c r="CH94" s="505" t="s">
        <v>732</v>
      </c>
      <c r="CI94" s="506" t="s">
        <v>692</v>
      </c>
      <c r="CJ94" s="504" t="s">
        <v>678</v>
      </c>
      <c r="CK94" s="505" t="s">
        <v>733</v>
      </c>
      <c r="CL94" s="506" t="s">
        <v>673</v>
      </c>
      <c r="CM94" s="499" t="s">
        <v>661</v>
      </c>
      <c r="CN94" s="500" t="s">
        <v>661</v>
      </c>
      <c r="CO94" s="501" t="s">
        <v>661</v>
      </c>
      <c r="CP94" s="499" t="s">
        <v>661</v>
      </c>
      <c r="CQ94" s="500" t="s">
        <v>661</v>
      </c>
      <c r="CR94" s="501" t="s">
        <v>661</v>
      </c>
      <c r="CS94" s="499" t="s">
        <v>739</v>
      </c>
      <c r="CT94" s="500" t="s">
        <v>734</v>
      </c>
      <c r="CU94" s="501" t="s">
        <v>673</v>
      </c>
      <c r="CV94" s="503" t="s">
        <v>944</v>
      </c>
      <c r="CW94" s="499" t="s">
        <v>685</v>
      </c>
      <c r="CX94" s="500" t="s">
        <v>686</v>
      </c>
      <c r="CY94" s="453">
        <v>1</v>
      </c>
      <c r="CZ94" s="503">
        <v>5</v>
      </c>
      <c r="DA94" s="499" t="s">
        <v>752</v>
      </c>
      <c r="DB94" s="500" t="s">
        <v>736</v>
      </c>
      <c r="DC94" s="501" t="s">
        <v>673</v>
      </c>
      <c r="DD94" s="509"/>
      <c r="DE94" s="510"/>
    </row>
    <row r="95" spans="1:231" s="28" customFormat="1" ht="12.75" customHeight="1" x14ac:dyDescent="0.15">
      <c r="A95" s="492"/>
      <c r="B95" s="504" t="s">
        <v>769</v>
      </c>
      <c r="C95" s="499" t="s">
        <v>693</v>
      </c>
      <c r="D95" s="500" t="s">
        <v>226</v>
      </c>
      <c r="E95" s="501" t="s">
        <v>672</v>
      </c>
      <c r="F95" s="499" t="s">
        <v>688</v>
      </c>
      <c r="G95" s="500" t="s">
        <v>689</v>
      </c>
      <c r="H95" s="501" t="s">
        <v>672</v>
      </c>
      <c r="I95" s="500" t="s">
        <v>681</v>
      </c>
      <c r="J95" s="500" t="s">
        <v>740</v>
      </c>
      <c r="K95" s="500" t="s">
        <v>672</v>
      </c>
      <c r="L95" s="499" t="s">
        <v>683</v>
      </c>
      <c r="M95" s="505" t="s">
        <v>569</v>
      </c>
      <c r="N95" s="500" t="s">
        <v>672</v>
      </c>
      <c r="O95" s="499" t="s">
        <v>661</v>
      </c>
      <c r="P95" s="500" t="s">
        <v>661</v>
      </c>
      <c r="Q95" s="501" t="s">
        <v>661</v>
      </c>
      <c r="R95" s="500" t="s">
        <v>661</v>
      </c>
      <c r="S95" s="500" t="s">
        <v>661</v>
      </c>
      <c r="T95" s="500" t="s">
        <v>661</v>
      </c>
      <c r="U95" s="499" t="s">
        <v>695</v>
      </c>
      <c r="V95" s="500" t="s">
        <v>803</v>
      </c>
      <c r="W95" s="501" t="s">
        <v>672</v>
      </c>
      <c r="X95" s="500" t="s">
        <v>661</v>
      </c>
      <c r="Y95" s="500" t="s">
        <v>661</v>
      </c>
      <c r="Z95" s="501" t="s">
        <v>661</v>
      </c>
      <c r="AA95" s="499" t="s">
        <v>690</v>
      </c>
      <c r="AB95" s="500" t="s">
        <v>687</v>
      </c>
      <c r="AC95" s="501" t="s">
        <v>672</v>
      </c>
      <c r="AD95" s="499" t="s">
        <v>661</v>
      </c>
      <c r="AE95" s="500" t="s">
        <v>661</v>
      </c>
      <c r="AF95" s="501" t="s">
        <v>661</v>
      </c>
      <c r="AG95" s="500" t="s">
        <v>661</v>
      </c>
      <c r="AH95" s="500" t="s">
        <v>661</v>
      </c>
      <c r="AI95" s="500" t="s">
        <v>661</v>
      </c>
      <c r="AJ95" s="499" t="s">
        <v>917</v>
      </c>
      <c r="AK95" s="500" t="s">
        <v>915</v>
      </c>
      <c r="AL95" s="501" t="s">
        <v>672</v>
      </c>
      <c r="AM95" s="500" t="str">
        <f t="shared" si="0"/>
        <v>S2-0119-C1Y5</v>
      </c>
      <c r="AN95" s="500" t="s">
        <v>946</v>
      </c>
      <c r="AO95" s="500">
        <v>1</v>
      </c>
      <c r="AP95" s="499" t="s">
        <v>661</v>
      </c>
      <c r="AQ95" s="500" t="s">
        <v>661</v>
      </c>
      <c r="AR95" s="501" t="s">
        <v>661</v>
      </c>
      <c r="AS95" s="500" t="s">
        <v>661</v>
      </c>
      <c r="AT95" s="500" t="s">
        <v>661</v>
      </c>
      <c r="AU95" s="500" t="s">
        <v>661</v>
      </c>
      <c r="AV95" s="499" t="s">
        <v>661</v>
      </c>
      <c r="AW95" s="500" t="s">
        <v>661</v>
      </c>
      <c r="AX95" s="501" t="s">
        <v>661</v>
      </c>
      <c r="AY95" s="499" t="s">
        <v>661</v>
      </c>
      <c r="AZ95" s="500" t="s">
        <v>661</v>
      </c>
      <c r="BA95" s="501" t="s">
        <v>661</v>
      </c>
      <c r="BB95" s="499" t="s">
        <v>661</v>
      </c>
      <c r="BC95" s="500" t="s">
        <v>661</v>
      </c>
      <c r="BD95" s="501" t="s">
        <v>661</v>
      </c>
      <c r="BE95" s="500" t="s">
        <v>661</v>
      </c>
      <c r="BF95" s="500" t="s">
        <v>661</v>
      </c>
      <c r="BG95" s="500" t="s">
        <v>661</v>
      </c>
      <c r="BH95" s="499" t="s">
        <v>661</v>
      </c>
      <c r="BI95" s="500" t="s">
        <v>661</v>
      </c>
      <c r="BJ95" s="501" t="s">
        <v>661</v>
      </c>
      <c r="BK95" s="500" t="s">
        <v>661</v>
      </c>
      <c r="BL95" s="500" t="s">
        <v>661</v>
      </c>
      <c r="BM95" s="500" t="s">
        <v>661</v>
      </c>
      <c r="BN95" s="499" t="s">
        <v>661</v>
      </c>
      <c r="BO95" s="500" t="s">
        <v>661</v>
      </c>
      <c r="BP95" s="501" t="s">
        <v>661</v>
      </c>
      <c r="BQ95" s="500" t="s">
        <v>661</v>
      </c>
      <c r="BR95" s="500" t="s">
        <v>661</v>
      </c>
      <c r="BS95" s="500" t="s">
        <v>661</v>
      </c>
      <c r="BT95" s="499" t="s">
        <v>661</v>
      </c>
      <c r="BU95" s="500" t="s">
        <v>661</v>
      </c>
      <c r="BV95" s="501" t="s">
        <v>661</v>
      </c>
      <c r="BW95" s="510"/>
      <c r="BX95" s="492" t="str">
        <f t="shared" si="1"/>
        <v>C1Y5</v>
      </c>
      <c r="BY95" s="503" t="s">
        <v>929</v>
      </c>
      <c r="BZ95" s="500" t="s">
        <v>749</v>
      </c>
      <c r="CA95" s="500" t="s">
        <v>738</v>
      </c>
      <c r="CB95" s="449">
        <v>1</v>
      </c>
      <c r="CC95" s="503">
        <v>1</v>
      </c>
      <c r="CD95" s="499" t="s">
        <v>677</v>
      </c>
      <c r="CE95" s="500" t="s">
        <v>662</v>
      </c>
      <c r="CF95" s="501" t="s">
        <v>692</v>
      </c>
      <c r="CG95" s="499" t="s">
        <v>679</v>
      </c>
      <c r="CH95" s="500" t="s">
        <v>732</v>
      </c>
      <c r="CI95" s="501" t="s">
        <v>692</v>
      </c>
      <c r="CJ95" s="499" t="s">
        <v>678</v>
      </c>
      <c r="CK95" s="500" t="s">
        <v>733</v>
      </c>
      <c r="CL95" s="501" t="s">
        <v>673</v>
      </c>
      <c r="CM95" s="499" t="s">
        <v>680</v>
      </c>
      <c r="CN95" s="500" t="s">
        <v>734</v>
      </c>
      <c r="CO95" s="501" t="s">
        <v>673</v>
      </c>
      <c r="CP95" s="499" t="s">
        <v>661</v>
      </c>
      <c r="CQ95" s="500" t="s">
        <v>661</v>
      </c>
      <c r="CR95" s="501" t="s">
        <v>661</v>
      </c>
      <c r="CS95" s="499" t="s">
        <v>661</v>
      </c>
      <c r="CT95" s="500" t="s">
        <v>661</v>
      </c>
      <c r="CU95" s="501" t="s">
        <v>661</v>
      </c>
      <c r="CV95" s="503" t="s">
        <v>944</v>
      </c>
      <c r="CW95" s="499" t="s">
        <v>685</v>
      </c>
      <c r="CX95" s="500" t="s">
        <v>686</v>
      </c>
      <c r="CY95" s="453">
        <v>1</v>
      </c>
      <c r="CZ95" s="503">
        <v>5</v>
      </c>
      <c r="DA95" s="499" t="s">
        <v>752</v>
      </c>
      <c r="DB95" s="500" t="s">
        <v>736</v>
      </c>
      <c r="DC95" s="501" t="s">
        <v>673</v>
      </c>
      <c r="DD95" s="509"/>
      <c r="DE95" s="510"/>
    </row>
    <row r="96" spans="1:231" s="28" customFormat="1" ht="12.75" customHeight="1" x14ac:dyDescent="0.15">
      <c r="A96" s="492"/>
      <c r="B96" s="504" t="s">
        <v>770</v>
      </c>
      <c r="C96" s="499" t="s">
        <v>691</v>
      </c>
      <c r="D96" s="500" t="s">
        <v>226</v>
      </c>
      <c r="E96" s="501" t="s">
        <v>672</v>
      </c>
      <c r="F96" s="499" t="s">
        <v>688</v>
      </c>
      <c r="G96" s="500" t="s">
        <v>689</v>
      </c>
      <c r="H96" s="501" t="s">
        <v>672</v>
      </c>
      <c r="I96" s="505" t="s">
        <v>681</v>
      </c>
      <c r="J96" s="505" t="s">
        <v>740</v>
      </c>
      <c r="K96" s="505" t="s">
        <v>672</v>
      </c>
      <c r="L96" s="504" t="s">
        <v>683</v>
      </c>
      <c r="M96" s="505" t="s">
        <v>569</v>
      </c>
      <c r="N96" s="505" t="s">
        <v>672</v>
      </c>
      <c r="O96" s="499" t="s">
        <v>661</v>
      </c>
      <c r="P96" s="500" t="s">
        <v>661</v>
      </c>
      <c r="Q96" s="501" t="s">
        <v>661</v>
      </c>
      <c r="R96" s="500" t="s">
        <v>661</v>
      </c>
      <c r="S96" s="500" t="s">
        <v>661</v>
      </c>
      <c r="T96" s="500" t="s">
        <v>661</v>
      </c>
      <c r="U96" s="499" t="s">
        <v>695</v>
      </c>
      <c r="V96" s="500" t="s">
        <v>803</v>
      </c>
      <c r="W96" s="501" t="s">
        <v>672</v>
      </c>
      <c r="X96" s="500" t="s">
        <v>661</v>
      </c>
      <c r="Y96" s="500" t="s">
        <v>661</v>
      </c>
      <c r="Z96" s="501" t="s">
        <v>661</v>
      </c>
      <c r="AA96" s="499" t="s">
        <v>690</v>
      </c>
      <c r="AB96" s="500" t="s">
        <v>687</v>
      </c>
      <c r="AC96" s="501" t="s">
        <v>672</v>
      </c>
      <c r="AD96" s="499" t="s">
        <v>661</v>
      </c>
      <c r="AE96" s="500" t="s">
        <v>661</v>
      </c>
      <c r="AF96" s="501" t="s">
        <v>661</v>
      </c>
      <c r="AG96" s="500" t="s">
        <v>661</v>
      </c>
      <c r="AH96" s="500" t="s">
        <v>661</v>
      </c>
      <c r="AI96" s="500" t="s">
        <v>661</v>
      </c>
      <c r="AJ96" s="499" t="s">
        <v>917</v>
      </c>
      <c r="AK96" s="500" t="s">
        <v>915</v>
      </c>
      <c r="AL96" s="501" t="s">
        <v>672</v>
      </c>
      <c r="AM96" s="500" t="str">
        <f t="shared" si="0"/>
        <v>S2-0119-F1Y5</v>
      </c>
      <c r="AN96" s="500" t="s">
        <v>946</v>
      </c>
      <c r="AO96" s="500">
        <v>1</v>
      </c>
      <c r="AP96" s="499" t="s">
        <v>661</v>
      </c>
      <c r="AQ96" s="500" t="s">
        <v>661</v>
      </c>
      <c r="AR96" s="501" t="s">
        <v>661</v>
      </c>
      <c r="AS96" s="500" t="s">
        <v>661</v>
      </c>
      <c r="AT96" s="500" t="s">
        <v>661</v>
      </c>
      <c r="AU96" s="500" t="s">
        <v>661</v>
      </c>
      <c r="AV96" s="499" t="s">
        <v>661</v>
      </c>
      <c r="AW96" s="500" t="s">
        <v>661</v>
      </c>
      <c r="AX96" s="501" t="s">
        <v>661</v>
      </c>
      <c r="AY96" s="499" t="s">
        <v>661</v>
      </c>
      <c r="AZ96" s="500" t="s">
        <v>661</v>
      </c>
      <c r="BA96" s="501" t="s">
        <v>661</v>
      </c>
      <c r="BB96" s="499" t="s">
        <v>661</v>
      </c>
      <c r="BC96" s="500" t="s">
        <v>661</v>
      </c>
      <c r="BD96" s="501" t="s">
        <v>661</v>
      </c>
      <c r="BE96" s="500" t="s">
        <v>661</v>
      </c>
      <c r="BF96" s="500" t="s">
        <v>661</v>
      </c>
      <c r="BG96" s="500" t="s">
        <v>661</v>
      </c>
      <c r="BH96" s="499" t="s">
        <v>661</v>
      </c>
      <c r="BI96" s="500" t="s">
        <v>661</v>
      </c>
      <c r="BJ96" s="501" t="s">
        <v>661</v>
      </c>
      <c r="BK96" s="500" t="s">
        <v>661</v>
      </c>
      <c r="BL96" s="500" t="s">
        <v>661</v>
      </c>
      <c r="BM96" s="500" t="s">
        <v>661</v>
      </c>
      <c r="BN96" s="499" t="s">
        <v>661</v>
      </c>
      <c r="BO96" s="500" t="s">
        <v>661</v>
      </c>
      <c r="BP96" s="501" t="s">
        <v>661</v>
      </c>
      <c r="BQ96" s="500" t="s">
        <v>661</v>
      </c>
      <c r="BR96" s="500" t="s">
        <v>661</v>
      </c>
      <c r="BS96" s="500" t="s">
        <v>661</v>
      </c>
      <c r="BT96" s="499" t="s">
        <v>661</v>
      </c>
      <c r="BU96" s="500" t="s">
        <v>661</v>
      </c>
      <c r="BV96" s="501" t="s">
        <v>661</v>
      </c>
      <c r="BW96" s="510"/>
      <c r="BX96" s="492" t="str">
        <f t="shared" si="1"/>
        <v>F1Y5</v>
      </c>
      <c r="BY96" s="503" t="s">
        <v>933</v>
      </c>
      <c r="BZ96" s="500" t="s">
        <v>804</v>
      </c>
      <c r="CA96" s="500" t="s">
        <v>738</v>
      </c>
      <c r="CB96" s="449">
        <v>1</v>
      </c>
      <c r="CC96" s="503">
        <v>1</v>
      </c>
      <c r="CD96" s="499" t="s">
        <v>677</v>
      </c>
      <c r="CE96" s="500" t="s">
        <v>662</v>
      </c>
      <c r="CF96" s="501" t="s">
        <v>692</v>
      </c>
      <c r="CG96" s="499" t="s">
        <v>679</v>
      </c>
      <c r="CH96" s="500" t="s">
        <v>732</v>
      </c>
      <c r="CI96" s="501" t="s">
        <v>692</v>
      </c>
      <c r="CJ96" s="499" t="s">
        <v>678</v>
      </c>
      <c r="CK96" s="500" t="s">
        <v>733</v>
      </c>
      <c r="CL96" s="501" t="s">
        <v>673</v>
      </c>
      <c r="CM96" s="499" t="s">
        <v>680</v>
      </c>
      <c r="CN96" s="500" t="s">
        <v>734</v>
      </c>
      <c r="CO96" s="501" t="s">
        <v>673</v>
      </c>
      <c r="CP96" s="499" t="s">
        <v>661</v>
      </c>
      <c r="CQ96" s="500" t="s">
        <v>661</v>
      </c>
      <c r="CR96" s="501" t="s">
        <v>661</v>
      </c>
      <c r="CS96" s="499" t="s">
        <v>661</v>
      </c>
      <c r="CT96" s="500" t="s">
        <v>661</v>
      </c>
      <c r="CU96" s="501" t="s">
        <v>661</v>
      </c>
      <c r="CV96" s="503" t="s">
        <v>944</v>
      </c>
      <c r="CW96" s="499" t="s">
        <v>685</v>
      </c>
      <c r="CX96" s="500" t="s">
        <v>686</v>
      </c>
      <c r="CY96" s="453">
        <v>1</v>
      </c>
      <c r="CZ96" s="503">
        <v>5</v>
      </c>
      <c r="DA96" s="499" t="s">
        <v>752</v>
      </c>
      <c r="DB96" s="500" t="s">
        <v>736</v>
      </c>
      <c r="DC96" s="501" t="s">
        <v>673</v>
      </c>
      <c r="DD96" s="509"/>
      <c r="DE96" s="510"/>
    </row>
    <row r="97" spans="1:231" s="28" customFormat="1" ht="12.75" customHeight="1" x14ac:dyDescent="0.15">
      <c r="A97" s="492"/>
      <c r="B97" s="504" t="s">
        <v>771</v>
      </c>
      <c r="C97" s="499" t="s">
        <v>693</v>
      </c>
      <c r="D97" s="500" t="s">
        <v>226</v>
      </c>
      <c r="E97" s="501" t="s">
        <v>672</v>
      </c>
      <c r="F97" s="499" t="s">
        <v>688</v>
      </c>
      <c r="G97" s="500" t="s">
        <v>689</v>
      </c>
      <c r="H97" s="501" t="s">
        <v>672</v>
      </c>
      <c r="I97" s="500" t="s">
        <v>681</v>
      </c>
      <c r="J97" s="500" t="s">
        <v>740</v>
      </c>
      <c r="K97" s="500" t="s">
        <v>672</v>
      </c>
      <c r="L97" s="499" t="s">
        <v>683</v>
      </c>
      <c r="M97" s="505" t="s">
        <v>569</v>
      </c>
      <c r="N97" s="500" t="s">
        <v>672</v>
      </c>
      <c r="O97" s="499" t="s">
        <v>661</v>
      </c>
      <c r="P97" s="500" t="s">
        <v>661</v>
      </c>
      <c r="Q97" s="501" t="s">
        <v>661</v>
      </c>
      <c r="R97" s="500" t="s">
        <v>661</v>
      </c>
      <c r="S97" s="500" t="s">
        <v>661</v>
      </c>
      <c r="T97" s="500" t="s">
        <v>661</v>
      </c>
      <c r="U97" s="499" t="s">
        <v>695</v>
      </c>
      <c r="V97" s="500" t="s">
        <v>803</v>
      </c>
      <c r="W97" s="501" t="s">
        <v>672</v>
      </c>
      <c r="X97" s="500" t="s">
        <v>661</v>
      </c>
      <c r="Y97" s="500" t="s">
        <v>661</v>
      </c>
      <c r="Z97" s="501" t="s">
        <v>661</v>
      </c>
      <c r="AA97" s="499" t="s">
        <v>690</v>
      </c>
      <c r="AB97" s="500" t="s">
        <v>687</v>
      </c>
      <c r="AC97" s="501" t="s">
        <v>672</v>
      </c>
      <c r="AD97" s="499" t="s">
        <v>661</v>
      </c>
      <c r="AE97" s="500" t="s">
        <v>661</v>
      </c>
      <c r="AF97" s="501" t="s">
        <v>661</v>
      </c>
      <c r="AG97" s="500" t="s">
        <v>661</v>
      </c>
      <c r="AH97" s="500" t="s">
        <v>661</v>
      </c>
      <c r="AI97" s="500" t="s">
        <v>661</v>
      </c>
      <c r="AJ97" s="499" t="s">
        <v>917</v>
      </c>
      <c r="AK97" s="500" t="s">
        <v>915</v>
      </c>
      <c r="AL97" s="501" t="s">
        <v>672</v>
      </c>
      <c r="AM97" s="500" t="str">
        <f t="shared" si="0"/>
        <v>S2-0119-F1Y5</v>
      </c>
      <c r="AN97" s="500" t="s">
        <v>946</v>
      </c>
      <c r="AO97" s="500">
        <v>1</v>
      </c>
      <c r="AP97" s="499" t="s">
        <v>661</v>
      </c>
      <c r="AQ97" s="500" t="s">
        <v>661</v>
      </c>
      <c r="AR97" s="501" t="s">
        <v>661</v>
      </c>
      <c r="AS97" s="500" t="s">
        <v>661</v>
      </c>
      <c r="AT97" s="500" t="s">
        <v>661</v>
      </c>
      <c r="AU97" s="500" t="s">
        <v>661</v>
      </c>
      <c r="AV97" s="499" t="s">
        <v>661</v>
      </c>
      <c r="AW97" s="500" t="s">
        <v>661</v>
      </c>
      <c r="AX97" s="501" t="s">
        <v>661</v>
      </c>
      <c r="AY97" s="499" t="s">
        <v>661</v>
      </c>
      <c r="AZ97" s="500" t="s">
        <v>661</v>
      </c>
      <c r="BA97" s="501" t="s">
        <v>661</v>
      </c>
      <c r="BB97" s="499" t="s">
        <v>661</v>
      </c>
      <c r="BC97" s="500" t="s">
        <v>661</v>
      </c>
      <c r="BD97" s="501" t="s">
        <v>661</v>
      </c>
      <c r="BE97" s="500" t="s">
        <v>661</v>
      </c>
      <c r="BF97" s="500" t="s">
        <v>661</v>
      </c>
      <c r="BG97" s="500" t="s">
        <v>661</v>
      </c>
      <c r="BH97" s="499" t="s">
        <v>661</v>
      </c>
      <c r="BI97" s="500" t="s">
        <v>661</v>
      </c>
      <c r="BJ97" s="501" t="s">
        <v>661</v>
      </c>
      <c r="BK97" s="500" t="s">
        <v>661</v>
      </c>
      <c r="BL97" s="500" t="s">
        <v>661</v>
      </c>
      <c r="BM97" s="500" t="s">
        <v>661</v>
      </c>
      <c r="BN97" s="499" t="s">
        <v>661</v>
      </c>
      <c r="BO97" s="500" t="s">
        <v>661</v>
      </c>
      <c r="BP97" s="501" t="s">
        <v>661</v>
      </c>
      <c r="BQ97" s="500" t="s">
        <v>661</v>
      </c>
      <c r="BR97" s="500" t="s">
        <v>661</v>
      </c>
      <c r="BS97" s="500" t="s">
        <v>661</v>
      </c>
      <c r="BT97" s="499" t="s">
        <v>661</v>
      </c>
      <c r="BU97" s="500" t="s">
        <v>661</v>
      </c>
      <c r="BV97" s="501" t="s">
        <v>661</v>
      </c>
      <c r="BW97" s="510"/>
      <c r="BX97" s="492" t="str">
        <f t="shared" si="1"/>
        <v>F1Y5</v>
      </c>
      <c r="BY97" s="503" t="s">
        <v>933</v>
      </c>
      <c r="BZ97" s="500" t="s">
        <v>804</v>
      </c>
      <c r="CA97" s="500" t="s">
        <v>738</v>
      </c>
      <c r="CB97" s="449">
        <v>1</v>
      </c>
      <c r="CC97" s="503">
        <v>1</v>
      </c>
      <c r="CD97" s="499" t="s">
        <v>677</v>
      </c>
      <c r="CE97" s="500" t="s">
        <v>662</v>
      </c>
      <c r="CF97" s="501" t="s">
        <v>692</v>
      </c>
      <c r="CG97" s="499" t="s">
        <v>679</v>
      </c>
      <c r="CH97" s="500" t="s">
        <v>732</v>
      </c>
      <c r="CI97" s="501" t="s">
        <v>692</v>
      </c>
      <c r="CJ97" s="499" t="s">
        <v>678</v>
      </c>
      <c r="CK97" s="500" t="s">
        <v>733</v>
      </c>
      <c r="CL97" s="501" t="s">
        <v>673</v>
      </c>
      <c r="CM97" s="499" t="s">
        <v>680</v>
      </c>
      <c r="CN97" s="500" t="s">
        <v>734</v>
      </c>
      <c r="CO97" s="501" t="s">
        <v>673</v>
      </c>
      <c r="CP97" s="499" t="s">
        <v>661</v>
      </c>
      <c r="CQ97" s="500" t="s">
        <v>661</v>
      </c>
      <c r="CR97" s="501" t="s">
        <v>661</v>
      </c>
      <c r="CS97" s="499" t="s">
        <v>661</v>
      </c>
      <c r="CT97" s="500" t="s">
        <v>661</v>
      </c>
      <c r="CU97" s="501" t="s">
        <v>661</v>
      </c>
      <c r="CV97" s="503" t="s">
        <v>944</v>
      </c>
      <c r="CW97" s="499" t="s">
        <v>685</v>
      </c>
      <c r="CX97" s="500" t="s">
        <v>686</v>
      </c>
      <c r="CY97" s="453">
        <v>1</v>
      </c>
      <c r="CZ97" s="503">
        <v>5</v>
      </c>
      <c r="DA97" s="499" t="s">
        <v>752</v>
      </c>
      <c r="DB97" s="500" t="s">
        <v>736</v>
      </c>
      <c r="DC97" s="501" t="s">
        <v>673</v>
      </c>
      <c r="DD97" s="509"/>
      <c r="DE97" s="510"/>
    </row>
    <row r="98" spans="1:231" s="28" customFormat="1" ht="12.75" customHeight="1" x14ac:dyDescent="0.15">
      <c r="A98" s="492"/>
      <c r="B98" s="504" t="s">
        <v>772</v>
      </c>
      <c r="C98" s="499" t="s">
        <v>691</v>
      </c>
      <c r="D98" s="500" t="s">
        <v>226</v>
      </c>
      <c r="E98" s="501" t="s">
        <v>672</v>
      </c>
      <c r="F98" s="499" t="s">
        <v>688</v>
      </c>
      <c r="G98" s="500" t="s">
        <v>689</v>
      </c>
      <c r="H98" s="501" t="s">
        <v>672</v>
      </c>
      <c r="I98" s="500" t="s">
        <v>681</v>
      </c>
      <c r="J98" s="500" t="s">
        <v>740</v>
      </c>
      <c r="K98" s="500" t="s">
        <v>672</v>
      </c>
      <c r="L98" s="499" t="s">
        <v>683</v>
      </c>
      <c r="M98" s="505" t="s">
        <v>569</v>
      </c>
      <c r="N98" s="500" t="s">
        <v>672</v>
      </c>
      <c r="O98" s="499" t="s">
        <v>661</v>
      </c>
      <c r="P98" s="500" t="s">
        <v>661</v>
      </c>
      <c r="Q98" s="501" t="s">
        <v>661</v>
      </c>
      <c r="R98" s="500" t="s">
        <v>698</v>
      </c>
      <c r="S98" s="500" t="s">
        <v>803</v>
      </c>
      <c r="T98" s="500" t="s">
        <v>672</v>
      </c>
      <c r="U98" s="499" t="s">
        <v>661</v>
      </c>
      <c r="V98" s="500" t="s">
        <v>661</v>
      </c>
      <c r="W98" s="501" t="s">
        <v>661</v>
      </c>
      <c r="X98" s="500" t="s">
        <v>661</v>
      </c>
      <c r="Y98" s="500" t="s">
        <v>661</v>
      </c>
      <c r="Z98" s="501" t="s">
        <v>661</v>
      </c>
      <c r="AA98" s="499" t="s">
        <v>690</v>
      </c>
      <c r="AB98" s="500" t="s">
        <v>687</v>
      </c>
      <c r="AC98" s="501" t="s">
        <v>672</v>
      </c>
      <c r="AD98" s="499" t="s">
        <v>661</v>
      </c>
      <c r="AE98" s="500" t="s">
        <v>661</v>
      </c>
      <c r="AF98" s="501" t="s">
        <v>661</v>
      </c>
      <c r="AG98" s="500" t="s">
        <v>661</v>
      </c>
      <c r="AH98" s="500" t="s">
        <v>661</v>
      </c>
      <c r="AI98" s="500" t="s">
        <v>661</v>
      </c>
      <c r="AJ98" s="499" t="s">
        <v>917</v>
      </c>
      <c r="AK98" s="500" t="s">
        <v>915</v>
      </c>
      <c r="AL98" s="501" t="s">
        <v>672</v>
      </c>
      <c r="AM98" s="500" t="str">
        <f t="shared" si="0"/>
        <v>S2-0119-C5Y2</v>
      </c>
      <c r="AN98" s="500" t="s">
        <v>946</v>
      </c>
      <c r="AO98" s="500">
        <v>1</v>
      </c>
      <c r="AP98" s="499" t="s">
        <v>661</v>
      </c>
      <c r="AQ98" s="500" t="s">
        <v>661</v>
      </c>
      <c r="AR98" s="501" t="s">
        <v>661</v>
      </c>
      <c r="AS98" s="500" t="s">
        <v>661</v>
      </c>
      <c r="AT98" s="500" t="s">
        <v>661</v>
      </c>
      <c r="AU98" s="500" t="s">
        <v>661</v>
      </c>
      <c r="AV98" s="499" t="s">
        <v>661</v>
      </c>
      <c r="AW98" s="500" t="s">
        <v>661</v>
      </c>
      <c r="AX98" s="501" t="s">
        <v>661</v>
      </c>
      <c r="AY98" s="499" t="s">
        <v>661</v>
      </c>
      <c r="AZ98" s="500" t="s">
        <v>661</v>
      </c>
      <c r="BA98" s="501" t="s">
        <v>661</v>
      </c>
      <c r="BB98" s="499" t="s">
        <v>661</v>
      </c>
      <c r="BC98" s="500" t="s">
        <v>661</v>
      </c>
      <c r="BD98" s="501" t="s">
        <v>661</v>
      </c>
      <c r="BE98" s="500" t="s">
        <v>661</v>
      </c>
      <c r="BF98" s="500" t="s">
        <v>661</v>
      </c>
      <c r="BG98" s="500" t="s">
        <v>661</v>
      </c>
      <c r="BH98" s="499" t="s">
        <v>661</v>
      </c>
      <c r="BI98" s="500" t="s">
        <v>661</v>
      </c>
      <c r="BJ98" s="501" t="s">
        <v>661</v>
      </c>
      <c r="BK98" s="500" t="s">
        <v>661</v>
      </c>
      <c r="BL98" s="500" t="s">
        <v>661</v>
      </c>
      <c r="BM98" s="500" t="s">
        <v>661</v>
      </c>
      <c r="BN98" s="499" t="s">
        <v>661</v>
      </c>
      <c r="BO98" s="500" t="s">
        <v>661</v>
      </c>
      <c r="BP98" s="501" t="s">
        <v>661</v>
      </c>
      <c r="BQ98" s="500" t="s">
        <v>661</v>
      </c>
      <c r="BR98" s="500" t="s">
        <v>661</v>
      </c>
      <c r="BS98" s="500" t="s">
        <v>661</v>
      </c>
      <c r="BT98" s="499" t="s">
        <v>661</v>
      </c>
      <c r="BU98" s="500" t="s">
        <v>661</v>
      </c>
      <c r="BV98" s="501" t="s">
        <v>661</v>
      </c>
      <c r="BW98" s="510"/>
      <c r="BX98" s="492" t="str">
        <f t="shared" si="1"/>
        <v>C5Y2</v>
      </c>
      <c r="BY98" s="503" t="s">
        <v>929</v>
      </c>
      <c r="BZ98" s="500" t="s">
        <v>749</v>
      </c>
      <c r="CA98" s="500" t="s">
        <v>738</v>
      </c>
      <c r="CB98" s="449">
        <v>1</v>
      </c>
      <c r="CC98" s="523">
        <v>5</v>
      </c>
      <c r="CD98" s="499" t="s">
        <v>677</v>
      </c>
      <c r="CE98" s="500" t="s">
        <v>662</v>
      </c>
      <c r="CF98" s="501" t="s">
        <v>692</v>
      </c>
      <c r="CG98" s="504" t="s">
        <v>679</v>
      </c>
      <c r="CH98" s="505" t="s">
        <v>732</v>
      </c>
      <c r="CI98" s="506" t="s">
        <v>692</v>
      </c>
      <c r="CJ98" s="504" t="s">
        <v>678</v>
      </c>
      <c r="CK98" s="505" t="s">
        <v>733</v>
      </c>
      <c r="CL98" s="506" t="s">
        <v>673</v>
      </c>
      <c r="CM98" s="499" t="s">
        <v>661</v>
      </c>
      <c r="CN98" s="500" t="s">
        <v>661</v>
      </c>
      <c r="CO98" s="501" t="s">
        <v>661</v>
      </c>
      <c r="CP98" s="499" t="s">
        <v>661</v>
      </c>
      <c r="CQ98" s="500" t="s">
        <v>661</v>
      </c>
      <c r="CR98" s="501" t="s">
        <v>661</v>
      </c>
      <c r="CS98" s="499" t="s">
        <v>739</v>
      </c>
      <c r="CT98" s="500" t="s">
        <v>734</v>
      </c>
      <c r="CU98" s="501" t="s">
        <v>673</v>
      </c>
      <c r="CV98" s="503" t="s">
        <v>944</v>
      </c>
      <c r="CW98" s="499" t="s">
        <v>685</v>
      </c>
      <c r="CX98" s="500" t="s">
        <v>686</v>
      </c>
      <c r="CY98" s="453">
        <v>1</v>
      </c>
      <c r="CZ98" s="503">
        <v>2</v>
      </c>
      <c r="DA98" s="499" t="s">
        <v>805</v>
      </c>
      <c r="DB98" s="500" t="s">
        <v>736</v>
      </c>
      <c r="DC98" s="501" t="s">
        <v>672</v>
      </c>
      <c r="DD98" s="509"/>
      <c r="DE98" s="510"/>
    </row>
    <row r="99" spans="1:231" s="28" customFormat="1" ht="12.75" customHeight="1" x14ac:dyDescent="0.15">
      <c r="A99" s="492"/>
      <c r="B99" s="504" t="s">
        <v>773</v>
      </c>
      <c r="C99" s="499" t="s">
        <v>693</v>
      </c>
      <c r="D99" s="500" t="s">
        <v>226</v>
      </c>
      <c r="E99" s="501" t="s">
        <v>672</v>
      </c>
      <c r="F99" s="499" t="s">
        <v>688</v>
      </c>
      <c r="G99" s="500" t="s">
        <v>689</v>
      </c>
      <c r="H99" s="501" t="s">
        <v>672</v>
      </c>
      <c r="I99" s="500" t="s">
        <v>681</v>
      </c>
      <c r="J99" s="500" t="s">
        <v>740</v>
      </c>
      <c r="K99" s="500" t="s">
        <v>672</v>
      </c>
      <c r="L99" s="499" t="s">
        <v>683</v>
      </c>
      <c r="M99" s="505" t="s">
        <v>569</v>
      </c>
      <c r="N99" s="500" t="s">
        <v>672</v>
      </c>
      <c r="O99" s="499" t="s">
        <v>661</v>
      </c>
      <c r="P99" s="500" t="s">
        <v>661</v>
      </c>
      <c r="Q99" s="501" t="s">
        <v>661</v>
      </c>
      <c r="R99" s="500" t="s">
        <v>698</v>
      </c>
      <c r="S99" s="500" t="s">
        <v>803</v>
      </c>
      <c r="T99" s="500" t="s">
        <v>672</v>
      </c>
      <c r="U99" s="499" t="s">
        <v>661</v>
      </c>
      <c r="V99" s="500" t="s">
        <v>661</v>
      </c>
      <c r="W99" s="501" t="s">
        <v>661</v>
      </c>
      <c r="X99" s="500" t="s">
        <v>661</v>
      </c>
      <c r="Y99" s="500" t="s">
        <v>661</v>
      </c>
      <c r="Z99" s="501" t="s">
        <v>661</v>
      </c>
      <c r="AA99" s="499" t="s">
        <v>690</v>
      </c>
      <c r="AB99" s="500" t="s">
        <v>687</v>
      </c>
      <c r="AC99" s="501" t="s">
        <v>672</v>
      </c>
      <c r="AD99" s="499" t="s">
        <v>661</v>
      </c>
      <c r="AE99" s="500" t="s">
        <v>661</v>
      </c>
      <c r="AF99" s="501" t="s">
        <v>661</v>
      </c>
      <c r="AG99" s="500" t="s">
        <v>661</v>
      </c>
      <c r="AH99" s="500" t="s">
        <v>661</v>
      </c>
      <c r="AI99" s="500" t="s">
        <v>661</v>
      </c>
      <c r="AJ99" s="499" t="s">
        <v>917</v>
      </c>
      <c r="AK99" s="500" t="s">
        <v>915</v>
      </c>
      <c r="AL99" s="501" t="s">
        <v>672</v>
      </c>
      <c r="AM99" s="500" t="str">
        <f t="shared" si="0"/>
        <v>S2-0119-C1Y3</v>
      </c>
      <c r="AN99" s="500" t="s">
        <v>946</v>
      </c>
      <c r="AO99" s="500">
        <v>1</v>
      </c>
      <c r="AP99" s="499" t="s">
        <v>661</v>
      </c>
      <c r="AQ99" s="500" t="s">
        <v>661</v>
      </c>
      <c r="AR99" s="501" t="s">
        <v>661</v>
      </c>
      <c r="AS99" s="500" t="s">
        <v>661</v>
      </c>
      <c r="AT99" s="500" t="s">
        <v>661</v>
      </c>
      <c r="AU99" s="500" t="s">
        <v>661</v>
      </c>
      <c r="AV99" s="499" t="s">
        <v>661</v>
      </c>
      <c r="AW99" s="500" t="s">
        <v>661</v>
      </c>
      <c r="AX99" s="501" t="s">
        <v>661</v>
      </c>
      <c r="AY99" s="499" t="s">
        <v>661</v>
      </c>
      <c r="AZ99" s="500" t="s">
        <v>661</v>
      </c>
      <c r="BA99" s="501" t="s">
        <v>661</v>
      </c>
      <c r="BB99" s="499" t="s">
        <v>661</v>
      </c>
      <c r="BC99" s="500" t="s">
        <v>661</v>
      </c>
      <c r="BD99" s="501" t="s">
        <v>661</v>
      </c>
      <c r="BE99" s="500" t="s">
        <v>661</v>
      </c>
      <c r="BF99" s="500" t="s">
        <v>661</v>
      </c>
      <c r="BG99" s="500" t="s">
        <v>661</v>
      </c>
      <c r="BH99" s="499" t="s">
        <v>661</v>
      </c>
      <c r="BI99" s="500" t="s">
        <v>661</v>
      </c>
      <c r="BJ99" s="501" t="s">
        <v>661</v>
      </c>
      <c r="BK99" s="500" t="s">
        <v>661</v>
      </c>
      <c r="BL99" s="500" t="s">
        <v>661</v>
      </c>
      <c r="BM99" s="500" t="s">
        <v>661</v>
      </c>
      <c r="BN99" s="499" t="s">
        <v>661</v>
      </c>
      <c r="BO99" s="500" t="s">
        <v>661</v>
      </c>
      <c r="BP99" s="501" t="s">
        <v>661</v>
      </c>
      <c r="BQ99" s="500" t="s">
        <v>661</v>
      </c>
      <c r="BR99" s="500" t="s">
        <v>661</v>
      </c>
      <c r="BS99" s="500" t="s">
        <v>661</v>
      </c>
      <c r="BT99" s="499" t="s">
        <v>661</v>
      </c>
      <c r="BU99" s="500" t="s">
        <v>661</v>
      </c>
      <c r="BV99" s="501" t="s">
        <v>661</v>
      </c>
      <c r="BW99" s="510"/>
      <c r="BX99" s="492" t="str">
        <f t="shared" si="1"/>
        <v>C1Y3</v>
      </c>
      <c r="BY99" s="503" t="s">
        <v>929</v>
      </c>
      <c r="BZ99" s="500" t="s">
        <v>749</v>
      </c>
      <c r="CA99" s="500" t="s">
        <v>738</v>
      </c>
      <c r="CB99" s="449">
        <v>1</v>
      </c>
      <c r="CC99" s="503">
        <v>1</v>
      </c>
      <c r="CD99" s="499" t="s">
        <v>677</v>
      </c>
      <c r="CE99" s="500" t="s">
        <v>662</v>
      </c>
      <c r="CF99" s="501" t="s">
        <v>692</v>
      </c>
      <c r="CG99" s="499" t="s">
        <v>679</v>
      </c>
      <c r="CH99" s="500" t="s">
        <v>732</v>
      </c>
      <c r="CI99" s="501" t="s">
        <v>692</v>
      </c>
      <c r="CJ99" s="499" t="s">
        <v>678</v>
      </c>
      <c r="CK99" s="500" t="s">
        <v>733</v>
      </c>
      <c r="CL99" s="501" t="s">
        <v>673</v>
      </c>
      <c r="CM99" s="499" t="s">
        <v>680</v>
      </c>
      <c r="CN99" s="500" t="s">
        <v>734</v>
      </c>
      <c r="CO99" s="501" t="s">
        <v>673</v>
      </c>
      <c r="CP99" s="499" t="s">
        <v>661</v>
      </c>
      <c r="CQ99" s="500" t="s">
        <v>661</v>
      </c>
      <c r="CR99" s="501" t="s">
        <v>661</v>
      </c>
      <c r="CS99" s="499" t="s">
        <v>661</v>
      </c>
      <c r="CT99" s="500" t="s">
        <v>661</v>
      </c>
      <c r="CU99" s="501" t="s">
        <v>661</v>
      </c>
      <c r="CV99" s="503" t="s">
        <v>944</v>
      </c>
      <c r="CW99" s="499" t="s">
        <v>685</v>
      </c>
      <c r="CX99" s="500" t="s">
        <v>686</v>
      </c>
      <c r="CY99" s="453">
        <v>1</v>
      </c>
      <c r="CZ99" s="503">
        <v>3</v>
      </c>
      <c r="DA99" s="499" t="s">
        <v>805</v>
      </c>
      <c r="DB99" s="500" t="s">
        <v>736</v>
      </c>
      <c r="DC99" s="501">
        <v>2</v>
      </c>
      <c r="DD99" s="509"/>
      <c r="DE99" s="510"/>
    </row>
    <row r="100" spans="1:231" s="28" customFormat="1" ht="12.75" customHeight="1" x14ac:dyDescent="0.15">
      <c r="A100" s="492"/>
      <c r="B100" s="504" t="s">
        <v>774</v>
      </c>
      <c r="C100" s="499" t="s">
        <v>691</v>
      </c>
      <c r="D100" s="500" t="s">
        <v>226</v>
      </c>
      <c r="E100" s="501" t="s">
        <v>672</v>
      </c>
      <c r="F100" s="499" t="s">
        <v>688</v>
      </c>
      <c r="G100" s="500" t="s">
        <v>689</v>
      </c>
      <c r="H100" s="501" t="s">
        <v>672</v>
      </c>
      <c r="I100" s="505" t="s">
        <v>681</v>
      </c>
      <c r="J100" s="505" t="s">
        <v>740</v>
      </c>
      <c r="K100" s="505" t="s">
        <v>672</v>
      </c>
      <c r="L100" s="504" t="s">
        <v>683</v>
      </c>
      <c r="M100" s="505" t="s">
        <v>569</v>
      </c>
      <c r="N100" s="505" t="s">
        <v>672</v>
      </c>
      <c r="O100" s="499" t="s">
        <v>661</v>
      </c>
      <c r="P100" s="500" t="s">
        <v>661</v>
      </c>
      <c r="Q100" s="501" t="s">
        <v>661</v>
      </c>
      <c r="R100" s="500" t="s">
        <v>698</v>
      </c>
      <c r="S100" s="500" t="s">
        <v>803</v>
      </c>
      <c r="T100" s="500" t="s">
        <v>672</v>
      </c>
      <c r="U100" s="499" t="s">
        <v>661</v>
      </c>
      <c r="V100" s="500" t="s">
        <v>661</v>
      </c>
      <c r="W100" s="501" t="s">
        <v>661</v>
      </c>
      <c r="X100" s="500" t="s">
        <v>661</v>
      </c>
      <c r="Y100" s="500" t="s">
        <v>661</v>
      </c>
      <c r="Z100" s="501" t="s">
        <v>661</v>
      </c>
      <c r="AA100" s="499" t="s">
        <v>690</v>
      </c>
      <c r="AB100" s="500" t="s">
        <v>687</v>
      </c>
      <c r="AC100" s="501" t="s">
        <v>672</v>
      </c>
      <c r="AD100" s="499" t="s">
        <v>661</v>
      </c>
      <c r="AE100" s="500" t="s">
        <v>661</v>
      </c>
      <c r="AF100" s="501" t="s">
        <v>661</v>
      </c>
      <c r="AG100" s="500" t="s">
        <v>661</v>
      </c>
      <c r="AH100" s="500" t="s">
        <v>661</v>
      </c>
      <c r="AI100" s="500" t="s">
        <v>661</v>
      </c>
      <c r="AJ100" s="499" t="s">
        <v>917</v>
      </c>
      <c r="AK100" s="500" t="s">
        <v>915</v>
      </c>
      <c r="AL100" s="501" t="s">
        <v>672</v>
      </c>
      <c r="AM100" s="500" t="str">
        <f t="shared" si="0"/>
        <v>S2-0119-F1Y3</v>
      </c>
      <c r="AN100" s="500" t="s">
        <v>946</v>
      </c>
      <c r="AO100" s="500">
        <v>1</v>
      </c>
      <c r="AP100" s="499" t="s">
        <v>661</v>
      </c>
      <c r="AQ100" s="500" t="s">
        <v>661</v>
      </c>
      <c r="AR100" s="501" t="s">
        <v>661</v>
      </c>
      <c r="AS100" s="500" t="s">
        <v>661</v>
      </c>
      <c r="AT100" s="500" t="s">
        <v>661</v>
      </c>
      <c r="AU100" s="500" t="s">
        <v>661</v>
      </c>
      <c r="AV100" s="499" t="s">
        <v>661</v>
      </c>
      <c r="AW100" s="500" t="s">
        <v>661</v>
      </c>
      <c r="AX100" s="501" t="s">
        <v>661</v>
      </c>
      <c r="AY100" s="499" t="s">
        <v>661</v>
      </c>
      <c r="AZ100" s="500" t="s">
        <v>661</v>
      </c>
      <c r="BA100" s="501" t="s">
        <v>661</v>
      </c>
      <c r="BB100" s="499" t="s">
        <v>661</v>
      </c>
      <c r="BC100" s="500" t="s">
        <v>661</v>
      </c>
      <c r="BD100" s="501" t="s">
        <v>661</v>
      </c>
      <c r="BE100" s="500" t="s">
        <v>661</v>
      </c>
      <c r="BF100" s="500" t="s">
        <v>661</v>
      </c>
      <c r="BG100" s="500" t="s">
        <v>661</v>
      </c>
      <c r="BH100" s="499" t="s">
        <v>661</v>
      </c>
      <c r="BI100" s="500" t="s">
        <v>661</v>
      </c>
      <c r="BJ100" s="501" t="s">
        <v>661</v>
      </c>
      <c r="BK100" s="500" t="s">
        <v>661</v>
      </c>
      <c r="BL100" s="500" t="s">
        <v>661</v>
      </c>
      <c r="BM100" s="500" t="s">
        <v>661</v>
      </c>
      <c r="BN100" s="499" t="s">
        <v>661</v>
      </c>
      <c r="BO100" s="500" t="s">
        <v>661</v>
      </c>
      <c r="BP100" s="501" t="s">
        <v>661</v>
      </c>
      <c r="BQ100" s="500" t="s">
        <v>661</v>
      </c>
      <c r="BR100" s="500" t="s">
        <v>661</v>
      </c>
      <c r="BS100" s="500" t="s">
        <v>661</v>
      </c>
      <c r="BT100" s="499" t="s">
        <v>661</v>
      </c>
      <c r="BU100" s="500" t="s">
        <v>661</v>
      </c>
      <c r="BV100" s="501" t="s">
        <v>661</v>
      </c>
      <c r="BW100" s="510"/>
      <c r="BX100" s="492" t="str">
        <f t="shared" si="1"/>
        <v>F1Y3</v>
      </c>
      <c r="BY100" s="503" t="s">
        <v>933</v>
      </c>
      <c r="BZ100" s="500" t="s">
        <v>804</v>
      </c>
      <c r="CA100" s="500" t="s">
        <v>738</v>
      </c>
      <c r="CB100" s="449">
        <v>1</v>
      </c>
      <c r="CC100" s="503">
        <v>1</v>
      </c>
      <c r="CD100" s="499" t="s">
        <v>677</v>
      </c>
      <c r="CE100" s="500" t="s">
        <v>662</v>
      </c>
      <c r="CF100" s="501" t="s">
        <v>692</v>
      </c>
      <c r="CG100" s="499" t="s">
        <v>679</v>
      </c>
      <c r="CH100" s="500" t="s">
        <v>732</v>
      </c>
      <c r="CI100" s="501" t="s">
        <v>692</v>
      </c>
      <c r="CJ100" s="499" t="s">
        <v>678</v>
      </c>
      <c r="CK100" s="500" t="s">
        <v>733</v>
      </c>
      <c r="CL100" s="501" t="s">
        <v>673</v>
      </c>
      <c r="CM100" s="499" t="s">
        <v>680</v>
      </c>
      <c r="CN100" s="500" t="s">
        <v>734</v>
      </c>
      <c r="CO100" s="501" t="s">
        <v>673</v>
      </c>
      <c r="CP100" s="499" t="s">
        <v>661</v>
      </c>
      <c r="CQ100" s="500" t="s">
        <v>661</v>
      </c>
      <c r="CR100" s="501" t="s">
        <v>661</v>
      </c>
      <c r="CS100" s="499" t="s">
        <v>661</v>
      </c>
      <c r="CT100" s="500" t="s">
        <v>661</v>
      </c>
      <c r="CU100" s="501" t="s">
        <v>661</v>
      </c>
      <c r="CV100" s="503" t="s">
        <v>944</v>
      </c>
      <c r="CW100" s="499" t="s">
        <v>685</v>
      </c>
      <c r="CX100" s="500" t="s">
        <v>686</v>
      </c>
      <c r="CY100" s="453">
        <v>1</v>
      </c>
      <c r="CZ100" s="503">
        <v>3</v>
      </c>
      <c r="DA100" s="499" t="s">
        <v>805</v>
      </c>
      <c r="DB100" s="500" t="s">
        <v>736</v>
      </c>
      <c r="DC100" s="501" t="s">
        <v>673</v>
      </c>
      <c r="DD100" s="509"/>
      <c r="DE100" s="510"/>
    </row>
    <row r="101" spans="1:231" s="31" customFormat="1" ht="12.75" customHeight="1" x14ac:dyDescent="0.15">
      <c r="A101" s="492"/>
      <c r="B101" s="504" t="s">
        <v>775</v>
      </c>
      <c r="C101" s="499" t="s">
        <v>693</v>
      </c>
      <c r="D101" s="500" t="s">
        <v>226</v>
      </c>
      <c r="E101" s="501" t="s">
        <v>672</v>
      </c>
      <c r="F101" s="499" t="s">
        <v>688</v>
      </c>
      <c r="G101" s="500" t="s">
        <v>689</v>
      </c>
      <c r="H101" s="501" t="s">
        <v>672</v>
      </c>
      <c r="I101" s="500" t="s">
        <v>681</v>
      </c>
      <c r="J101" s="500" t="s">
        <v>740</v>
      </c>
      <c r="K101" s="500" t="s">
        <v>672</v>
      </c>
      <c r="L101" s="499" t="s">
        <v>683</v>
      </c>
      <c r="M101" s="505" t="s">
        <v>569</v>
      </c>
      <c r="N101" s="500" t="s">
        <v>672</v>
      </c>
      <c r="O101" s="499" t="s">
        <v>661</v>
      </c>
      <c r="P101" s="500" t="s">
        <v>661</v>
      </c>
      <c r="Q101" s="501" t="s">
        <v>661</v>
      </c>
      <c r="R101" s="500" t="s">
        <v>698</v>
      </c>
      <c r="S101" s="500" t="s">
        <v>803</v>
      </c>
      <c r="T101" s="500" t="s">
        <v>672</v>
      </c>
      <c r="U101" s="499" t="s">
        <v>661</v>
      </c>
      <c r="V101" s="500" t="s">
        <v>661</v>
      </c>
      <c r="W101" s="501" t="s">
        <v>661</v>
      </c>
      <c r="X101" s="500" t="s">
        <v>661</v>
      </c>
      <c r="Y101" s="500" t="s">
        <v>661</v>
      </c>
      <c r="Z101" s="501" t="s">
        <v>661</v>
      </c>
      <c r="AA101" s="499" t="s">
        <v>690</v>
      </c>
      <c r="AB101" s="500" t="s">
        <v>687</v>
      </c>
      <c r="AC101" s="501" t="s">
        <v>672</v>
      </c>
      <c r="AD101" s="499" t="s">
        <v>661</v>
      </c>
      <c r="AE101" s="500" t="s">
        <v>661</v>
      </c>
      <c r="AF101" s="501" t="s">
        <v>661</v>
      </c>
      <c r="AG101" s="500" t="s">
        <v>661</v>
      </c>
      <c r="AH101" s="500" t="s">
        <v>661</v>
      </c>
      <c r="AI101" s="500" t="s">
        <v>661</v>
      </c>
      <c r="AJ101" s="499" t="s">
        <v>917</v>
      </c>
      <c r="AK101" s="500" t="s">
        <v>915</v>
      </c>
      <c r="AL101" s="501" t="s">
        <v>672</v>
      </c>
      <c r="AM101" s="500" t="str">
        <f t="shared" si="0"/>
        <v>S2-0119-F1Y3</v>
      </c>
      <c r="AN101" s="500" t="s">
        <v>946</v>
      </c>
      <c r="AO101" s="500">
        <v>1</v>
      </c>
      <c r="AP101" s="499" t="s">
        <v>661</v>
      </c>
      <c r="AQ101" s="500" t="s">
        <v>661</v>
      </c>
      <c r="AR101" s="501" t="s">
        <v>661</v>
      </c>
      <c r="AS101" s="500" t="s">
        <v>661</v>
      </c>
      <c r="AT101" s="500" t="s">
        <v>661</v>
      </c>
      <c r="AU101" s="500" t="s">
        <v>661</v>
      </c>
      <c r="AV101" s="499" t="s">
        <v>661</v>
      </c>
      <c r="AW101" s="500" t="s">
        <v>661</v>
      </c>
      <c r="AX101" s="501" t="s">
        <v>661</v>
      </c>
      <c r="AY101" s="499" t="s">
        <v>661</v>
      </c>
      <c r="AZ101" s="500" t="s">
        <v>661</v>
      </c>
      <c r="BA101" s="501" t="s">
        <v>661</v>
      </c>
      <c r="BB101" s="499" t="s">
        <v>661</v>
      </c>
      <c r="BC101" s="500" t="s">
        <v>661</v>
      </c>
      <c r="BD101" s="501" t="s">
        <v>661</v>
      </c>
      <c r="BE101" s="500" t="s">
        <v>661</v>
      </c>
      <c r="BF101" s="500" t="s">
        <v>661</v>
      </c>
      <c r="BG101" s="500" t="s">
        <v>661</v>
      </c>
      <c r="BH101" s="499" t="s">
        <v>661</v>
      </c>
      <c r="BI101" s="500" t="s">
        <v>661</v>
      </c>
      <c r="BJ101" s="501" t="s">
        <v>661</v>
      </c>
      <c r="BK101" s="500" t="s">
        <v>661</v>
      </c>
      <c r="BL101" s="500" t="s">
        <v>661</v>
      </c>
      <c r="BM101" s="500" t="s">
        <v>661</v>
      </c>
      <c r="BN101" s="499" t="s">
        <v>661</v>
      </c>
      <c r="BO101" s="500" t="s">
        <v>661</v>
      </c>
      <c r="BP101" s="501" t="s">
        <v>661</v>
      </c>
      <c r="BQ101" s="500" t="s">
        <v>661</v>
      </c>
      <c r="BR101" s="500" t="s">
        <v>661</v>
      </c>
      <c r="BS101" s="500" t="s">
        <v>661</v>
      </c>
      <c r="BT101" s="499" t="s">
        <v>661</v>
      </c>
      <c r="BU101" s="500" t="s">
        <v>661</v>
      </c>
      <c r="BV101" s="501" t="s">
        <v>661</v>
      </c>
      <c r="BW101" s="510"/>
      <c r="BX101" s="492" t="str">
        <f t="shared" si="1"/>
        <v>F1Y3</v>
      </c>
      <c r="BY101" s="503" t="s">
        <v>933</v>
      </c>
      <c r="BZ101" s="500" t="s">
        <v>804</v>
      </c>
      <c r="CA101" s="500" t="s">
        <v>738</v>
      </c>
      <c r="CB101" s="449">
        <v>1</v>
      </c>
      <c r="CC101" s="503">
        <v>1</v>
      </c>
      <c r="CD101" s="499" t="s">
        <v>677</v>
      </c>
      <c r="CE101" s="500" t="s">
        <v>662</v>
      </c>
      <c r="CF101" s="501" t="s">
        <v>692</v>
      </c>
      <c r="CG101" s="499" t="s">
        <v>679</v>
      </c>
      <c r="CH101" s="500" t="s">
        <v>732</v>
      </c>
      <c r="CI101" s="501" t="s">
        <v>692</v>
      </c>
      <c r="CJ101" s="499" t="s">
        <v>678</v>
      </c>
      <c r="CK101" s="500" t="s">
        <v>733</v>
      </c>
      <c r="CL101" s="501" t="s">
        <v>673</v>
      </c>
      <c r="CM101" s="499" t="s">
        <v>680</v>
      </c>
      <c r="CN101" s="500" t="s">
        <v>734</v>
      </c>
      <c r="CO101" s="501" t="s">
        <v>673</v>
      </c>
      <c r="CP101" s="499" t="s">
        <v>661</v>
      </c>
      <c r="CQ101" s="500" t="s">
        <v>661</v>
      </c>
      <c r="CR101" s="501" t="s">
        <v>661</v>
      </c>
      <c r="CS101" s="499" t="s">
        <v>661</v>
      </c>
      <c r="CT101" s="500" t="s">
        <v>661</v>
      </c>
      <c r="CU101" s="501" t="s">
        <v>661</v>
      </c>
      <c r="CV101" s="503" t="s">
        <v>944</v>
      </c>
      <c r="CW101" s="499" t="s">
        <v>685</v>
      </c>
      <c r="CX101" s="500" t="s">
        <v>686</v>
      </c>
      <c r="CY101" s="453">
        <v>1</v>
      </c>
      <c r="CZ101" s="503">
        <v>3</v>
      </c>
      <c r="DA101" s="499" t="s">
        <v>805</v>
      </c>
      <c r="DB101" s="500" t="s">
        <v>736</v>
      </c>
      <c r="DC101" s="501" t="s">
        <v>673</v>
      </c>
      <c r="DD101" s="509"/>
      <c r="DE101" s="510"/>
      <c r="DF101" s="28"/>
      <c r="DG101" s="28"/>
      <c r="DH101" s="28"/>
      <c r="DI101" s="28"/>
      <c r="DJ101" s="28"/>
      <c r="DK101" s="28"/>
      <c r="DL101" s="28"/>
      <c r="DM101" s="28"/>
      <c r="DN101" s="28"/>
      <c r="DO101" s="28"/>
      <c r="DP101" s="28"/>
      <c r="DQ101" s="28"/>
      <c r="DR101" s="28"/>
      <c r="DS101" s="28"/>
      <c r="DT101" s="28"/>
      <c r="DU101" s="28"/>
      <c r="DV101" s="28"/>
      <c r="DW101" s="28"/>
      <c r="DX101" s="28"/>
      <c r="DY101" s="28"/>
      <c r="DZ101" s="28"/>
      <c r="EA101" s="28"/>
      <c r="EB101" s="28"/>
      <c r="EC101" s="28"/>
      <c r="ED101" s="28"/>
      <c r="EE101" s="28"/>
      <c r="EF101" s="28"/>
      <c r="EG101" s="28"/>
      <c r="EH101" s="28"/>
      <c r="EI101" s="28"/>
      <c r="EJ101" s="28"/>
      <c r="EK101" s="28"/>
      <c r="EL101" s="28"/>
      <c r="EM101" s="28"/>
      <c r="EN101" s="28"/>
      <c r="EO101" s="28"/>
      <c r="EP101" s="28"/>
      <c r="EQ101" s="28"/>
      <c r="ER101" s="28"/>
      <c r="ES101" s="28"/>
      <c r="ET101" s="28"/>
      <c r="EU101" s="28"/>
      <c r="EV101" s="28"/>
      <c r="EW101" s="28"/>
      <c r="EX101" s="28"/>
      <c r="EY101" s="28"/>
      <c r="EZ101" s="28"/>
      <c r="FA101" s="28"/>
      <c r="FB101" s="28"/>
      <c r="FC101" s="28"/>
      <c r="FD101" s="28"/>
      <c r="FE101" s="28"/>
      <c r="FF101" s="28"/>
      <c r="FG101" s="28"/>
      <c r="FH101" s="28"/>
      <c r="FI101" s="28"/>
      <c r="FJ101" s="28"/>
      <c r="FK101" s="28"/>
      <c r="FL101" s="28"/>
      <c r="FM101" s="28"/>
      <c r="FN101" s="28"/>
      <c r="FO101" s="28"/>
      <c r="FP101" s="28"/>
      <c r="FQ101" s="28"/>
      <c r="FR101" s="28"/>
      <c r="FS101" s="28"/>
      <c r="FT101" s="28"/>
      <c r="FU101" s="28"/>
      <c r="FV101" s="28"/>
      <c r="FW101" s="28"/>
      <c r="FX101" s="28"/>
      <c r="FY101" s="28"/>
      <c r="FZ101" s="28"/>
      <c r="GA101" s="28"/>
      <c r="GB101" s="28"/>
      <c r="GC101" s="28"/>
      <c r="GD101" s="28"/>
      <c r="GE101" s="28"/>
      <c r="GF101" s="28"/>
      <c r="GG101" s="28"/>
      <c r="GH101" s="28"/>
      <c r="GI101" s="28"/>
      <c r="GJ101" s="28"/>
      <c r="GK101" s="28"/>
      <c r="GL101" s="28"/>
      <c r="GM101" s="28"/>
      <c r="GN101" s="28"/>
      <c r="GO101" s="28"/>
      <c r="GP101" s="28"/>
      <c r="GQ101" s="28"/>
      <c r="GR101" s="28"/>
      <c r="GS101" s="28"/>
      <c r="GT101" s="28"/>
      <c r="GU101" s="28"/>
      <c r="GV101" s="28"/>
      <c r="GW101" s="28"/>
      <c r="GX101" s="28"/>
      <c r="GY101" s="28"/>
      <c r="GZ101" s="28"/>
      <c r="HA101" s="28"/>
      <c r="HB101" s="28"/>
      <c r="HC101" s="28"/>
      <c r="HD101" s="28"/>
      <c r="HE101" s="28"/>
      <c r="HF101" s="28"/>
      <c r="HG101" s="28"/>
      <c r="HH101" s="28"/>
      <c r="HI101" s="28"/>
      <c r="HJ101" s="28"/>
      <c r="HK101" s="28"/>
      <c r="HL101" s="28"/>
      <c r="HM101" s="28"/>
      <c r="HN101" s="28"/>
      <c r="HO101" s="28"/>
      <c r="HP101" s="28"/>
      <c r="HQ101" s="28"/>
      <c r="HR101" s="28"/>
      <c r="HS101" s="28"/>
      <c r="HT101" s="28"/>
      <c r="HU101" s="28"/>
      <c r="HV101" s="28"/>
      <c r="HW101" s="28"/>
    </row>
    <row r="102" spans="1:231" s="31" customFormat="1" ht="12.75" customHeight="1" x14ac:dyDescent="0.15">
      <c r="A102" s="492"/>
      <c r="B102" s="504" t="s">
        <v>776</v>
      </c>
      <c r="C102" s="499" t="s">
        <v>691</v>
      </c>
      <c r="D102" s="500" t="s">
        <v>226</v>
      </c>
      <c r="E102" s="501" t="s">
        <v>672</v>
      </c>
      <c r="F102" s="499" t="s">
        <v>688</v>
      </c>
      <c r="G102" s="500" t="s">
        <v>689</v>
      </c>
      <c r="H102" s="501" t="s">
        <v>672</v>
      </c>
      <c r="I102" s="500" t="s">
        <v>681</v>
      </c>
      <c r="J102" s="500" t="s">
        <v>740</v>
      </c>
      <c r="K102" s="500" t="s">
        <v>672</v>
      </c>
      <c r="L102" s="499" t="s">
        <v>683</v>
      </c>
      <c r="M102" s="505" t="s">
        <v>569</v>
      </c>
      <c r="N102" s="500" t="s">
        <v>672</v>
      </c>
      <c r="O102" s="499" t="s">
        <v>661</v>
      </c>
      <c r="P102" s="500" t="s">
        <v>661</v>
      </c>
      <c r="Q102" s="501" t="s">
        <v>661</v>
      </c>
      <c r="R102" s="500" t="s">
        <v>240</v>
      </c>
      <c r="S102" s="500" t="s">
        <v>803</v>
      </c>
      <c r="T102" s="500" t="s">
        <v>672</v>
      </c>
      <c r="U102" s="499" t="s">
        <v>695</v>
      </c>
      <c r="V102" s="500" t="s">
        <v>803</v>
      </c>
      <c r="W102" s="501" t="s">
        <v>672</v>
      </c>
      <c r="X102" s="500" t="s">
        <v>661</v>
      </c>
      <c r="Y102" s="500" t="s">
        <v>661</v>
      </c>
      <c r="Z102" s="501" t="s">
        <v>661</v>
      </c>
      <c r="AA102" s="499" t="s">
        <v>690</v>
      </c>
      <c r="AB102" s="500" t="s">
        <v>687</v>
      </c>
      <c r="AC102" s="501" t="s">
        <v>672</v>
      </c>
      <c r="AD102" s="499" t="s">
        <v>661</v>
      </c>
      <c r="AE102" s="500" t="s">
        <v>661</v>
      </c>
      <c r="AF102" s="501" t="s">
        <v>661</v>
      </c>
      <c r="AG102" s="500" t="s">
        <v>661</v>
      </c>
      <c r="AH102" s="500" t="s">
        <v>661</v>
      </c>
      <c r="AI102" s="500" t="s">
        <v>661</v>
      </c>
      <c r="AJ102" s="499" t="s">
        <v>917</v>
      </c>
      <c r="AK102" s="500" t="s">
        <v>915</v>
      </c>
      <c r="AL102" s="501" t="s">
        <v>672</v>
      </c>
      <c r="AM102" s="500" t="str">
        <f t="shared" si="0"/>
        <v>S2-0119-B7Y4</v>
      </c>
      <c r="AN102" s="500" t="s">
        <v>946</v>
      </c>
      <c r="AO102" s="500">
        <v>1</v>
      </c>
      <c r="AP102" s="499" t="s">
        <v>661</v>
      </c>
      <c r="AQ102" s="500" t="s">
        <v>661</v>
      </c>
      <c r="AR102" s="501" t="s">
        <v>661</v>
      </c>
      <c r="AS102" s="500" t="s">
        <v>661</v>
      </c>
      <c r="AT102" s="500" t="s">
        <v>661</v>
      </c>
      <c r="AU102" s="500" t="s">
        <v>661</v>
      </c>
      <c r="AV102" s="499" t="s">
        <v>661</v>
      </c>
      <c r="AW102" s="500" t="s">
        <v>661</v>
      </c>
      <c r="AX102" s="501" t="s">
        <v>661</v>
      </c>
      <c r="AY102" s="499" t="s">
        <v>661</v>
      </c>
      <c r="AZ102" s="500" t="s">
        <v>661</v>
      </c>
      <c r="BA102" s="501" t="s">
        <v>661</v>
      </c>
      <c r="BB102" s="499" t="s">
        <v>661</v>
      </c>
      <c r="BC102" s="500" t="s">
        <v>661</v>
      </c>
      <c r="BD102" s="501" t="s">
        <v>661</v>
      </c>
      <c r="BE102" s="500" t="s">
        <v>661</v>
      </c>
      <c r="BF102" s="500" t="s">
        <v>661</v>
      </c>
      <c r="BG102" s="500" t="s">
        <v>661</v>
      </c>
      <c r="BH102" s="499" t="s">
        <v>661</v>
      </c>
      <c r="BI102" s="500" t="s">
        <v>661</v>
      </c>
      <c r="BJ102" s="501" t="s">
        <v>661</v>
      </c>
      <c r="BK102" s="500" t="s">
        <v>661</v>
      </c>
      <c r="BL102" s="500" t="s">
        <v>661</v>
      </c>
      <c r="BM102" s="500" t="s">
        <v>661</v>
      </c>
      <c r="BN102" s="499" t="s">
        <v>661</v>
      </c>
      <c r="BO102" s="500" t="s">
        <v>661</v>
      </c>
      <c r="BP102" s="501" t="s">
        <v>661</v>
      </c>
      <c r="BQ102" s="500" t="s">
        <v>661</v>
      </c>
      <c r="BR102" s="500" t="s">
        <v>661</v>
      </c>
      <c r="BS102" s="500" t="s">
        <v>661</v>
      </c>
      <c r="BT102" s="499" t="s">
        <v>661</v>
      </c>
      <c r="BU102" s="500" t="s">
        <v>661</v>
      </c>
      <c r="BV102" s="501" t="s">
        <v>661</v>
      </c>
      <c r="BW102" s="510"/>
      <c r="BX102" s="492" t="str">
        <f t="shared" si="1"/>
        <v>B7Y4</v>
      </c>
      <c r="BY102" s="503" t="s">
        <v>84</v>
      </c>
      <c r="BZ102" s="500" t="s">
        <v>737</v>
      </c>
      <c r="CA102" s="500" t="s">
        <v>738</v>
      </c>
      <c r="CB102" s="449">
        <v>1</v>
      </c>
      <c r="CC102" s="503">
        <v>7</v>
      </c>
      <c r="CD102" s="499" t="s">
        <v>677</v>
      </c>
      <c r="CE102" s="500" t="s">
        <v>662</v>
      </c>
      <c r="CF102" s="501" t="s">
        <v>692</v>
      </c>
      <c r="CG102" s="499" t="s">
        <v>679</v>
      </c>
      <c r="CH102" s="500" t="s">
        <v>732</v>
      </c>
      <c r="CI102" s="501" t="s">
        <v>692</v>
      </c>
      <c r="CJ102" s="499" t="s">
        <v>661</v>
      </c>
      <c r="CK102" s="500" t="s">
        <v>661</v>
      </c>
      <c r="CL102" s="501" t="s">
        <v>661</v>
      </c>
      <c r="CM102" s="499" t="s">
        <v>680</v>
      </c>
      <c r="CN102" s="500" t="s">
        <v>734</v>
      </c>
      <c r="CO102" s="501" t="s">
        <v>672</v>
      </c>
      <c r="CP102" s="499" t="s">
        <v>806</v>
      </c>
      <c r="CQ102" s="500" t="s">
        <v>733</v>
      </c>
      <c r="CR102" s="501" t="s">
        <v>673</v>
      </c>
      <c r="CS102" s="499" t="s">
        <v>739</v>
      </c>
      <c r="CT102" s="500" t="s">
        <v>734</v>
      </c>
      <c r="CU102" s="501" t="s">
        <v>672</v>
      </c>
      <c r="CV102" s="503" t="s">
        <v>944</v>
      </c>
      <c r="CW102" s="499" t="s">
        <v>685</v>
      </c>
      <c r="CX102" s="500" t="s">
        <v>686</v>
      </c>
      <c r="CY102" s="453">
        <v>1</v>
      </c>
      <c r="CZ102" s="503">
        <v>4</v>
      </c>
      <c r="DA102" s="499" t="s">
        <v>752</v>
      </c>
      <c r="DB102" s="500" t="s">
        <v>736</v>
      </c>
      <c r="DC102" s="501" t="s">
        <v>672</v>
      </c>
      <c r="DD102" s="509"/>
      <c r="DE102" s="510"/>
      <c r="DF102" s="28"/>
      <c r="DG102" s="28"/>
      <c r="DH102" s="28"/>
      <c r="DI102" s="28"/>
      <c r="DJ102" s="28"/>
      <c r="DK102" s="28"/>
      <c r="DL102" s="28"/>
      <c r="DM102" s="28"/>
      <c r="DN102" s="28"/>
      <c r="DO102" s="28"/>
      <c r="DP102" s="28"/>
      <c r="DQ102" s="28"/>
      <c r="DR102" s="28"/>
      <c r="DS102" s="28"/>
      <c r="DT102" s="28"/>
      <c r="DU102" s="28"/>
      <c r="DV102" s="28"/>
      <c r="DW102" s="28"/>
      <c r="DX102" s="28"/>
      <c r="DY102" s="28"/>
      <c r="DZ102" s="28"/>
      <c r="EA102" s="28"/>
      <c r="EB102" s="28"/>
      <c r="EC102" s="28"/>
      <c r="ED102" s="28"/>
      <c r="EE102" s="28"/>
      <c r="EF102" s="28"/>
      <c r="EG102" s="28"/>
      <c r="EH102" s="28"/>
      <c r="EI102" s="28"/>
      <c r="EJ102" s="28"/>
      <c r="EK102" s="28"/>
      <c r="EL102" s="28"/>
      <c r="EM102" s="28"/>
      <c r="EN102" s="28"/>
      <c r="EO102" s="28"/>
      <c r="EP102" s="28"/>
      <c r="EQ102" s="28"/>
      <c r="ER102" s="28"/>
      <c r="ES102" s="28"/>
      <c r="ET102" s="28"/>
      <c r="EU102" s="28"/>
      <c r="EV102" s="28"/>
      <c r="EW102" s="28"/>
      <c r="EX102" s="28"/>
      <c r="EY102" s="28"/>
      <c r="EZ102" s="28"/>
      <c r="FA102" s="28"/>
      <c r="FB102" s="28"/>
      <c r="FC102" s="28"/>
      <c r="FD102" s="28"/>
      <c r="FE102" s="28"/>
      <c r="FF102" s="28"/>
      <c r="FG102" s="28"/>
      <c r="FH102" s="28"/>
      <c r="FI102" s="28"/>
      <c r="FJ102" s="28"/>
      <c r="FK102" s="28"/>
      <c r="FL102" s="28"/>
      <c r="FM102" s="28"/>
      <c r="FN102" s="28"/>
      <c r="FO102" s="28"/>
      <c r="FP102" s="28"/>
      <c r="FQ102" s="28"/>
      <c r="FR102" s="28"/>
      <c r="FS102" s="28"/>
      <c r="FT102" s="28"/>
      <c r="FU102" s="28"/>
      <c r="FV102" s="28"/>
      <c r="FW102" s="28"/>
      <c r="FX102" s="28"/>
      <c r="FY102" s="28"/>
      <c r="FZ102" s="28"/>
      <c r="GA102" s="28"/>
      <c r="GB102" s="28"/>
      <c r="GC102" s="28"/>
      <c r="GD102" s="28"/>
      <c r="GE102" s="28"/>
      <c r="GF102" s="28"/>
      <c r="GG102" s="28"/>
      <c r="GH102" s="28"/>
      <c r="GI102" s="28"/>
      <c r="GJ102" s="28"/>
      <c r="GK102" s="28"/>
      <c r="GL102" s="28"/>
      <c r="GM102" s="28"/>
      <c r="GN102" s="28"/>
      <c r="GO102" s="28"/>
      <c r="GP102" s="28"/>
      <c r="GQ102" s="28"/>
      <c r="GR102" s="28"/>
      <c r="GS102" s="28"/>
      <c r="GT102" s="28"/>
      <c r="GU102" s="28"/>
      <c r="GV102" s="28"/>
      <c r="GW102" s="28"/>
      <c r="GX102" s="28"/>
      <c r="GY102" s="28"/>
      <c r="GZ102" s="28"/>
      <c r="HA102" s="28"/>
      <c r="HB102" s="28"/>
      <c r="HC102" s="28"/>
      <c r="HD102" s="28"/>
      <c r="HE102" s="28"/>
      <c r="HF102" s="28"/>
      <c r="HG102" s="28"/>
      <c r="HH102" s="28"/>
      <c r="HI102" s="28"/>
      <c r="HJ102" s="28"/>
      <c r="HK102" s="28"/>
      <c r="HL102" s="28"/>
      <c r="HM102" s="28"/>
      <c r="HN102" s="28"/>
      <c r="HO102" s="28"/>
      <c r="HP102" s="28"/>
      <c r="HQ102" s="28"/>
      <c r="HR102" s="28"/>
      <c r="HS102" s="28"/>
      <c r="HT102" s="28"/>
      <c r="HU102" s="28"/>
      <c r="HV102" s="28"/>
      <c r="HW102" s="28"/>
    </row>
    <row r="103" spans="1:231" s="28" customFormat="1" ht="12.75" customHeight="1" x14ac:dyDescent="0.15">
      <c r="A103" s="492"/>
      <c r="B103" s="504" t="s">
        <v>777</v>
      </c>
      <c r="C103" s="499" t="s">
        <v>691</v>
      </c>
      <c r="D103" s="500" t="s">
        <v>226</v>
      </c>
      <c r="E103" s="501" t="s">
        <v>672</v>
      </c>
      <c r="F103" s="499" t="s">
        <v>688</v>
      </c>
      <c r="G103" s="500" t="s">
        <v>689</v>
      </c>
      <c r="H103" s="501" t="s">
        <v>672</v>
      </c>
      <c r="I103" s="505" t="s">
        <v>681</v>
      </c>
      <c r="J103" s="505" t="s">
        <v>740</v>
      </c>
      <c r="K103" s="505" t="s">
        <v>672</v>
      </c>
      <c r="L103" s="504" t="s">
        <v>683</v>
      </c>
      <c r="M103" s="505" t="s">
        <v>569</v>
      </c>
      <c r="N103" s="505" t="s">
        <v>672</v>
      </c>
      <c r="O103" s="499" t="s">
        <v>661</v>
      </c>
      <c r="P103" s="500" t="s">
        <v>661</v>
      </c>
      <c r="Q103" s="501" t="s">
        <v>661</v>
      </c>
      <c r="R103" s="500" t="s">
        <v>240</v>
      </c>
      <c r="S103" s="500" t="s">
        <v>803</v>
      </c>
      <c r="T103" s="500" t="s">
        <v>672</v>
      </c>
      <c r="U103" s="499" t="s">
        <v>695</v>
      </c>
      <c r="V103" s="500" t="s">
        <v>803</v>
      </c>
      <c r="W103" s="501" t="s">
        <v>672</v>
      </c>
      <c r="X103" s="500" t="s">
        <v>661</v>
      </c>
      <c r="Y103" s="500" t="s">
        <v>661</v>
      </c>
      <c r="Z103" s="501" t="s">
        <v>661</v>
      </c>
      <c r="AA103" s="499" t="s">
        <v>690</v>
      </c>
      <c r="AB103" s="500" t="s">
        <v>687</v>
      </c>
      <c r="AC103" s="501" t="s">
        <v>672</v>
      </c>
      <c r="AD103" s="499" t="s">
        <v>661</v>
      </c>
      <c r="AE103" s="500" t="s">
        <v>661</v>
      </c>
      <c r="AF103" s="501" t="s">
        <v>661</v>
      </c>
      <c r="AG103" s="500" t="s">
        <v>661</v>
      </c>
      <c r="AH103" s="500" t="s">
        <v>661</v>
      </c>
      <c r="AI103" s="500" t="s">
        <v>661</v>
      </c>
      <c r="AJ103" s="499" t="s">
        <v>917</v>
      </c>
      <c r="AK103" s="500" t="s">
        <v>915</v>
      </c>
      <c r="AL103" s="501" t="s">
        <v>672</v>
      </c>
      <c r="AM103" s="500" t="str">
        <f t="shared" si="0"/>
        <v>S2-0119-G1Y4-1</v>
      </c>
      <c r="AN103" s="500" t="s">
        <v>946</v>
      </c>
      <c r="AO103" s="500">
        <v>1</v>
      </c>
      <c r="AP103" s="499" t="s">
        <v>661</v>
      </c>
      <c r="AQ103" s="500" t="s">
        <v>661</v>
      </c>
      <c r="AR103" s="501" t="s">
        <v>661</v>
      </c>
      <c r="AS103" s="500" t="s">
        <v>661</v>
      </c>
      <c r="AT103" s="500" t="s">
        <v>661</v>
      </c>
      <c r="AU103" s="500" t="s">
        <v>661</v>
      </c>
      <c r="AV103" s="499" t="s">
        <v>661</v>
      </c>
      <c r="AW103" s="500" t="s">
        <v>661</v>
      </c>
      <c r="AX103" s="501" t="s">
        <v>661</v>
      </c>
      <c r="AY103" s="499" t="s">
        <v>661</v>
      </c>
      <c r="AZ103" s="500" t="s">
        <v>661</v>
      </c>
      <c r="BA103" s="501" t="s">
        <v>661</v>
      </c>
      <c r="BB103" s="499" t="s">
        <v>661</v>
      </c>
      <c r="BC103" s="500" t="s">
        <v>661</v>
      </c>
      <c r="BD103" s="501" t="s">
        <v>661</v>
      </c>
      <c r="BE103" s="500" t="s">
        <v>661</v>
      </c>
      <c r="BF103" s="500" t="s">
        <v>661</v>
      </c>
      <c r="BG103" s="500" t="s">
        <v>661</v>
      </c>
      <c r="BH103" s="499" t="s">
        <v>661</v>
      </c>
      <c r="BI103" s="500" t="s">
        <v>661</v>
      </c>
      <c r="BJ103" s="501" t="s">
        <v>661</v>
      </c>
      <c r="BK103" s="500" t="s">
        <v>661</v>
      </c>
      <c r="BL103" s="500" t="s">
        <v>661</v>
      </c>
      <c r="BM103" s="500" t="s">
        <v>661</v>
      </c>
      <c r="BN103" s="499" t="s">
        <v>661</v>
      </c>
      <c r="BO103" s="500" t="s">
        <v>661</v>
      </c>
      <c r="BP103" s="501" t="s">
        <v>661</v>
      </c>
      <c r="BQ103" s="500" t="s">
        <v>661</v>
      </c>
      <c r="BR103" s="500" t="s">
        <v>661</v>
      </c>
      <c r="BS103" s="500" t="s">
        <v>661</v>
      </c>
      <c r="BT103" s="499" t="s">
        <v>661</v>
      </c>
      <c r="BU103" s="500" t="s">
        <v>661</v>
      </c>
      <c r="BV103" s="501" t="s">
        <v>661</v>
      </c>
      <c r="BW103" s="510"/>
      <c r="BX103" s="492" t="str">
        <f t="shared" si="1"/>
        <v>G1Y4-1</v>
      </c>
      <c r="BY103" s="503" t="s">
        <v>934</v>
      </c>
      <c r="BZ103" s="500" t="s">
        <v>807</v>
      </c>
      <c r="CA103" s="500" t="s">
        <v>738</v>
      </c>
      <c r="CB103" s="449">
        <v>1</v>
      </c>
      <c r="CC103" s="503">
        <v>1</v>
      </c>
      <c r="CD103" s="499" t="s">
        <v>677</v>
      </c>
      <c r="CE103" s="500" t="s">
        <v>662</v>
      </c>
      <c r="CF103" s="501" t="s">
        <v>692</v>
      </c>
      <c r="CG103" s="499" t="s">
        <v>679</v>
      </c>
      <c r="CH103" s="500" t="s">
        <v>732</v>
      </c>
      <c r="CI103" s="501" t="s">
        <v>692</v>
      </c>
      <c r="CJ103" s="499" t="s">
        <v>678</v>
      </c>
      <c r="CK103" s="500" t="s">
        <v>733</v>
      </c>
      <c r="CL103" s="501" t="s">
        <v>673</v>
      </c>
      <c r="CM103" s="499" t="s">
        <v>680</v>
      </c>
      <c r="CN103" s="500" t="s">
        <v>734</v>
      </c>
      <c r="CO103" s="501" t="s">
        <v>673</v>
      </c>
      <c r="CP103" s="499" t="s">
        <v>661</v>
      </c>
      <c r="CQ103" s="500" t="s">
        <v>661</v>
      </c>
      <c r="CR103" s="501" t="s">
        <v>661</v>
      </c>
      <c r="CS103" s="499" t="s">
        <v>661</v>
      </c>
      <c r="CT103" s="500" t="s">
        <v>661</v>
      </c>
      <c r="CU103" s="501" t="s">
        <v>661</v>
      </c>
      <c r="CV103" s="503" t="s">
        <v>944</v>
      </c>
      <c r="CW103" s="499" t="s">
        <v>685</v>
      </c>
      <c r="CX103" s="500" t="s">
        <v>686</v>
      </c>
      <c r="CY103" s="453">
        <v>1</v>
      </c>
      <c r="CZ103" s="503">
        <v>4</v>
      </c>
      <c r="DA103" s="499" t="s">
        <v>752</v>
      </c>
      <c r="DB103" s="500" t="s">
        <v>736</v>
      </c>
      <c r="DC103" s="501" t="s">
        <v>672</v>
      </c>
      <c r="DD103" s="503">
        <v>-1</v>
      </c>
      <c r="DE103" s="510"/>
    </row>
    <row r="104" spans="1:231" s="28" customFormat="1" ht="12.75" customHeight="1" x14ac:dyDescent="0.15">
      <c r="A104" s="492"/>
      <c r="B104" s="504" t="s">
        <v>778</v>
      </c>
      <c r="C104" s="499" t="s">
        <v>691</v>
      </c>
      <c r="D104" s="500" t="s">
        <v>226</v>
      </c>
      <c r="E104" s="501" t="s">
        <v>672</v>
      </c>
      <c r="F104" s="499" t="s">
        <v>688</v>
      </c>
      <c r="G104" s="500" t="s">
        <v>689</v>
      </c>
      <c r="H104" s="501" t="s">
        <v>672</v>
      </c>
      <c r="I104" s="500" t="s">
        <v>681</v>
      </c>
      <c r="J104" s="500" t="s">
        <v>740</v>
      </c>
      <c r="K104" s="500" t="s">
        <v>672</v>
      </c>
      <c r="L104" s="499" t="s">
        <v>683</v>
      </c>
      <c r="M104" s="505" t="s">
        <v>569</v>
      </c>
      <c r="N104" s="500" t="s">
        <v>672</v>
      </c>
      <c r="O104" s="499" t="s">
        <v>661</v>
      </c>
      <c r="P104" s="500" t="s">
        <v>661</v>
      </c>
      <c r="Q104" s="501" t="s">
        <v>661</v>
      </c>
      <c r="R104" s="500" t="s">
        <v>240</v>
      </c>
      <c r="S104" s="500" t="s">
        <v>803</v>
      </c>
      <c r="T104" s="500" t="s">
        <v>672</v>
      </c>
      <c r="U104" s="499" t="s">
        <v>695</v>
      </c>
      <c r="V104" s="500" t="s">
        <v>803</v>
      </c>
      <c r="W104" s="501" t="s">
        <v>672</v>
      </c>
      <c r="X104" s="500" t="s">
        <v>661</v>
      </c>
      <c r="Y104" s="500" t="s">
        <v>661</v>
      </c>
      <c r="Z104" s="501" t="s">
        <v>661</v>
      </c>
      <c r="AA104" s="499" t="s">
        <v>690</v>
      </c>
      <c r="AB104" s="500" t="s">
        <v>687</v>
      </c>
      <c r="AC104" s="501" t="s">
        <v>672</v>
      </c>
      <c r="AD104" s="499" t="s">
        <v>661</v>
      </c>
      <c r="AE104" s="500" t="s">
        <v>661</v>
      </c>
      <c r="AF104" s="501" t="s">
        <v>661</v>
      </c>
      <c r="AG104" s="500" t="s">
        <v>661</v>
      </c>
      <c r="AH104" s="500" t="s">
        <v>661</v>
      </c>
      <c r="AI104" s="500" t="s">
        <v>661</v>
      </c>
      <c r="AJ104" s="499" t="s">
        <v>917</v>
      </c>
      <c r="AK104" s="500" t="s">
        <v>915</v>
      </c>
      <c r="AL104" s="501" t="s">
        <v>672</v>
      </c>
      <c r="AM104" s="500" t="str">
        <f t="shared" si="0"/>
        <v>S2-0119-B4Y4</v>
      </c>
      <c r="AN104" s="500" t="s">
        <v>946</v>
      </c>
      <c r="AO104" s="500">
        <v>1</v>
      </c>
      <c r="AP104" s="499" t="s">
        <v>661</v>
      </c>
      <c r="AQ104" s="500" t="s">
        <v>661</v>
      </c>
      <c r="AR104" s="501" t="s">
        <v>661</v>
      </c>
      <c r="AS104" s="500" t="s">
        <v>661</v>
      </c>
      <c r="AT104" s="500" t="s">
        <v>661</v>
      </c>
      <c r="AU104" s="500" t="s">
        <v>661</v>
      </c>
      <c r="AV104" s="499" t="s">
        <v>661</v>
      </c>
      <c r="AW104" s="500" t="s">
        <v>661</v>
      </c>
      <c r="AX104" s="501" t="s">
        <v>661</v>
      </c>
      <c r="AY104" s="499" t="s">
        <v>661</v>
      </c>
      <c r="AZ104" s="500" t="s">
        <v>661</v>
      </c>
      <c r="BA104" s="501" t="s">
        <v>661</v>
      </c>
      <c r="BB104" s="499" t="s">
        <v>661</v>
      </c>
      <c r="BC104" s="500" t="s">
        <v>661</v>
      </c>
      <c r="BD104" s="501" t="s">
        <v>661</v>
      </c>
      <c r="BE104" s="500" t="s">
        <v>661</v>
      </c>
      <c r="BF104" s="500" t="s">
        <v>661</v>
      </c>
      <c r="BG104" s="500" t="s">
        <v>661</v>
      </c>
      <c r="BH104" s="499" t="s">
        <v>661</v>
      </c>
      <c r="BI104" s="500" t="s">
        <v>661</v>
      </c>
      <c r="BJ104" s="501" t="s">
        <v>661</v>
      </c>
      <c r="BK104" s="500" t="s">
        <v>661</v>
      </c>
      <c r="BL104" s="500" t="s">
        <v>661</v>
      </c>
      <c r="BM104" s="500" t="s">
        <v>661</v>
      </c>
      <c r="BN104" s="499" t="s">
        <v>661</v>
      </c>
      <c r="BO104" s="500" t="s">
        <v>661</v>
      </c>
      <c r="BP104" s="501" t="s">
        <v>661</v>
      </c>
      <c r="BQ104" s="500" t="s">
        <v>661</v>
      </c>
      <c r="BR104" s="500" t="s">
        <v>661</v>
      </c>
      <c r="BS104" s="500" t="s">
        <v>661</v>
      </c>
      <c r="BT104" s="499" t="s">
        <v>661</v>
      </c>
      <c r="BU104" s="500" t="s">
        <v>661</v>
      </c>
      <c r="BV104" s="501" t="s">
        <v>661</v>
      </c>
      <c r="BW104" s="510"/>
      <c r="BX104" s="492" t="str">
        <f t="shared" si="1"/>
        <v>B4Y4</v>
      </c>
      <c r="BY104" s="503" t="s">
        <v>84</v>
      </c>
      <c r="BZ104" s="500" t="s">
        <v>737</v>
      </c>
      <c r="CA104" s="500" t="s">
        <v>738</v>
      </c>
      <c r="CB104" s="449">
        <v>1</v>
      </c>
      <c r="CC104" s="503">
        <v>4</v>
      </c>
      <c r="CD104" s="499" t="s">
        <v>677</v>
      </c>
      <c r="CE104" s="500" t="s">
        <v>662</v>
      </c>
      <c r="CF104" s="501" t="s">
        <v>692</v>
      </c>
      <c r="CG104" s="499" t="s">
        <v>679</v>
      </c>
      <c r="CH104" s="500" t="s">
        <v>732</v>
      </c>
      <c r="CI104" s="501" t="s">
        <v>692</v>
      </c>
      <c r="CJ104" s="499" t="s">
        <v>678</v>
      </c>
      <c r="CK104" s="500" t="s">
        <v>733</v>
      </c>
      <c r="CL104" s="501" t="s">
        <v>672</v>
      </c>
      <c r="CM104" s="499" t="s">
        <v>661</v>
      </c>
      <c r="CN104" s="500" t="s">
        <v>661</v>
      </c>
      <c r="CO104" s="501" t="s">
        <v>661</v>
      </c>
      <c r="CP104" s="499" t="s">
        <v>806</v>
      </c>
      <c r="CQ104" s="500" t="s">
        <v>733</v>
      </c>
      <c r="CR104" s="501" t="s">
        <v>672</v>
      </c>
      <c r="CS104" s="499" t="s">
        <v>739</v>
      </c>
      <c r="CT104" s="500" t="s">
        <v>734</v>
      </c>
      <c r="CU104" s="501" t="s">
        <v>673</v>
      </c>
      <c r="CV104" s="503" t="s">
        <v>944</v>
      </c>
      <c r="CW104" s="499" t="s">
        <v>685</v>
      </c>
      <c r="CX104" s="500" t="s">
        <v>686</v>
      </c>
      <c r="CY104" s="453">
        <v>1</v>
      </c>
      <c r="CZ104" s="503">
        <v>4</v>
      </c>
      <c r="DA104" s="499" t="s">
        <v>752</v>
      </c>
      <c r="DB104" s="500" t="s">
        <v>736</v>
      </c>
      <c r="DC104" s="501" t="s">
        <v>672</v>
      </c>
      <c r="DD104" s="509"/>
      <c r="DE104" s="510"/>
      <c r="EY104" s="31"/>
      <c r="EZ104" s="31"/>
      <c r="FA104" s="31"/>
      <c r="FB104" s="31"/>
      <c r="FC104" s="31"/>
      <c r="FD104" s="31"/>
      <c r="FE104" s="31"/>
      <c r="FF104" s="31"/>
      <c r="FG104" s="31"/>
      <c r="FH104" s="31"/>
      <c r="FI104" s="31"/>
      <c r="FJ104" s="31"/>
      <c r="FK104" s="31"/>
      <c r="FL104" s="31"/>
      <c r="FM104" s="31"/>
      <c r="FN104" s="31"/>
      <c r="FO104" s="31"/>
      <c r="FP104" s="31"/>
      <c r="FQ104" s="31"/>
      <c r="FR104" s="31"/>
      <c r="FS104" s="31"/>
      <c r="FT104" s="31"/>
      <c r="FU104" s="31"/>
      <c r="FV104" s="31"/>
      <c r="FW104" s="31"/>
      <c r="FX104" s="31"/>
      <c r="FY104" s="31"/>
      <c r="FZ104" s="31"/>
      <c r="GA104" s="31"/>
      <c r="GB104" s="31"/>
      <c r="GC104" s="31"/>
      <c r="GD104" s="31"/>
      <c r="GE104" s="31"/>
      <c r="GF104" s="31"/>
      <c r="GG104" s="31"/>
      <c r="GH104" s="31"/>
      <c r="GI104" s="31"/>
      <c r="GJ104" s="31"/>
      <c r="GK104" s="31"/>
      <c r="GL104" s="31"/>
      <c r="GM104" s="31"/>
      <c r="GN104" s="31"/>
      <c r="GO104" s="31"/>
      <c r="GP104" s="31"/>
      <c r="GQ104" s="31"/>
      <c r="GR104" s="31"/>
      <c r="GS104" s="31"/>
      <c r="GT104" s="31"/>
      <c r="GU104" s="31"/>
      <c r="GV104" s="31"/>
      <c r="GW104" s="31"/>
      <c r="GX104" s="31"/>
      <c r="GY104" s="31"/>
      <c r="GZ104" s="31"/>
      <c r="HA104" s="31"/>
      <c r="HB104" s="31"/>
      <c r="HC104" s="31"/>
      <c r="HD104" s="31"/>
      <c r="HE104" s="31"/>
      <c r="HF104" s="31"/>
      <c r="HG104" s="31"/>
      <c r="HH104" s="31"/>
      <c r="HI104" s="31"/>
      <c r="HJ104" s="31"/>
      <c r="HK104" s="31"/>
      <c r="HL104" s="31"/>
      <c r="HM104" s="31"/>
      <c r="HN104" s="31"/>
      <c r="HO104" s="31"/>
      <c r="HP104" s="31"/>
      <c r="HQ104" s="31"/>
      <c r="HR104" s="31"/>
      <c r="HS104" s="31"/>
      <c r="HT104" s="31"/>
      <c r="HU104" s="31"/>
      <c r="HV104" s="31"/>
      <c r="HW104" s="31"/>
    </row>
    <row r="105" spans="1:231" s="28" customFormat="1" ht="12.75" customHeight="1" x14ac:dyDescent="0.15">
      <c r="A105" s="492"/>
      <c r="B105" s="504" t="s">
        <v>779</v>
      </c>
      <c r="C105" s="499" t="s">
        <v>691</v>
      </c>
      <c r="D105" s="500" t="s">
        <v>226</v>
      </c>
      <c r="E105" s="501" t="s">
        <v>672</v>
      </c>
      <c r="F105" s="499" t="s">
        <v>688</v>
      </c>
      <c r="G105" s="500" t="s">
        <v>689</v>
      </c>
      <c r="H105" s="501" t="s">
        <v>672</v>
      </c>
      <c r="I105" s="500" t="s">
        <v>681</v>
      </c>
      <c r="J105" s="500" t="s">
        <v>740</v>
      </c>
      <c r="K105" s="500" t="s">
        <v>672</v>
      </c>
      <c r="L105" s="504" t="s">
        <v>683</v>
      </c>
      <c r="M105" s="505" t="s">
        <v>569</v>
      </c>
      <c r="N105" s="505" t="s">
        <v>672</v>
      </c>
      <c r="O105" s="499" t="s">
        <v>661</v>
      </c>
      <c r="P105" s="500" t="s">
        <v>661</v>
      </c>
      <c r="Q105" s="501" t="s">
        <v>661</v>
      </c>
      <c r="R105" s="500" t="s">
        <v>240</v>
      </c>
      <c r="S105" s="500" t="s">
        <v>803</v>
      </c>
      <c r="T105" s="500" t="s">
        <v>672</v>
      </c>
      <c r="U105" s="499" t="s">
        <v>695</v>
      </c>
      <c r="V105" s="500" t="s">
        <v>803</v>
      </c>
      <c r="W105" s="501" t="s">
        <v>672</v>
      </c>
      <c r="X105" s="500" t="s">
        <v>661</v>
      </c>
      <c r="Y105" s="500" t="s">
        <v>661</v>
      </c>
      <c r="Z105" s="501" t="s">
        <v>661</v>
      </c>
      <c r="AA105" s="499" t="s">
        <v>690</v>
      </c>
      <c r="AB105" s="500" t="s">
        <v>687</v>
      </c>
      <c r="AC105" s="501" t="s">
        <v>672</v>
      </c>
      <c r="AD105" s="499" t="s">
        <v>661</v>
      </c>
      <c r="AE105" s="500" t="s">
        <v>661</v>
      </c>
      <c r="AF105" s="501" t="s">
        <v>661</v>
      </c>
      <c r="AG105" s="500" t="s">
        <v>661</v>
      </c>
      <c r="AH105" s="500" t="s">
        <v>661</v>
      </c>
      <c r="AI105" s="500" t="s">
        <v>661</v>
      </c>
      <c r="AJ105" s="499" t="s">
        <v>917</v>
      </c>
      <c r="AK105" s="500" t="s">
        <v>915</v>
      </c>
      <c r="AL105" s="501" t="s">
        <v>672</v>
      </c>
      <c r="AM105" s="500" t="str">
        <f t="shared" si="0"/>
        <v>S2-0119-C4Y4</v>
      </c>
      <c r="AN105" s="500" t="s">
        <v>946</v>
      </c>
      <c r="AO105" s="500">
        <v>1</v>
      </c>
      <c r="AP105" s="499" t="s">
        <v>661</v>
      </c>
      <c r="AQ105" s="500" t="s">
        <v>661</v>
      </c>
      <c r="AR105" s="501" t="s">
        <v>661</v>
      </c>
      <c r="AS105" s="500" t="s">
        <v>661</v>
      </c>
      <c r="AT105" s="500" t="s">
        <v>661</v>
      </c>
      <c r="AU105" s="500" t="s">
        <v>661</v>
      </c>
      <c r="AV105" s="499" t="s">
        <v>661</v>
      </c>
      <c r="AW105" s="500" t="s">
        <v>661</v>
      </c>
      <c r="AX105" s="501" t="s">
        <v>661</v>
      </c>
      <c r="AY105" s="499" t="s">
        <v>661</v>
      </c>
      <c r="AZ105" s="500" t="s">
        <v>661</v>
      </c>
      <c r="BA105" s="501" t="s">
        <v>661</v>
      </c>
      <c r="BB105" s="499" t="s">
        <v>661</v>
      </c>
      <c r="BC105" s="500" t="s">
        <v>661</v>
      </c>
      <c r="BD105" s="501" t="s">
        <v>661</v>
      </c>
      <c r="BE105" s="500" t="s">
        <v>661</v>
      </c>
      <c r="BF105" s="500" t="s">
        <v>661</v>
      </c>
      <c r="BG105" s="500" t="s">
        <v>661</v>
      </c>
      <c r="BH105" s="499" t="s">
        <v>661</v>
      </c>
      <c r="BI105" s="500" t="s">
        <v>661</v>
      </c>
      <c r="BJ105" s="501" t="s">
        <v>661</v>
      </c>
      <c r="BK105" s="500" t="s">
        <v>661</v>
      </c>
      <c r="BL105" s="500" t="s">
        <v>661</v>
      </c>
      <c r="BM105" s="500" t="s">
        <v>661</v>
      </c>
      <c r="BN105" s="499" t="s">
        <v>661</v>
      </c>
      <c r="BO105" s="500" t="s">
        <v>661</v>
      </c>
      <c r="BP105" s="501" t="s">
        <v>661</v>
      </c>
      <c r="BQ105" s="500" t="s">
        <v>661</v>
      </c>
      <c r="BR105" s="500" t="s">
        <v>661</v>
      </c>
      <c r="BS105" s="500" t="s">
        <v>661</v>
      </c>
      <c r="BT105" s="499" t="s">
        <v>661</v>
      </c>
      <c r="BU105" s="500" t="s">
        <v>661</v>
      </c>
      <c r="BV105" s="501" t="s">
        <v>661</v>
      </c>
      <c r="BW105" s="510"/>
      <c r="BX105" s="492" t="str">
        <f t="shared" si="1"/>
        <v>C4Y4</v>
      </c>
      <c r="BY105" s="503" t="s">
        <v>929</v>
      </c>
      <c r="BZ105" s="500" t="s">
        <v>749</v>
      </c>
      <c r="CA105" s="500" t="s">
        <v>738</v>
      </c>
      <c r="CB105" s="449">
        <v>1</v>
      </c>
      <c r="CC105" s="523">
        <v>4</v>
      </c>
      <c r="CD105" s="499" t="s">
        <v>677</v>
      </c>
      <c r="CE105" s="500" t="s">
        <v>662</v>
      </c>
      <c r="CF105" s="501" t="s">
        <v>692</v>
      </c>
      <c r="CG105" s="504" t="s">
        <v>679</v>
      </c>
      <c r="CH105" s="505" t="s">
        <v>732</v>
      </c>
      <c r="CI105" s="506" t="s">
        <v>692</v>
      </c>
      <c r="CJ105" s="499" t="s">
        <v>678</v>
      </c>
      <c r="CK105" s="500" t="s">
        <v>733</v>
      </c>
      <c r="CL105" s="501" t="s">
        <v>672</v>
      </c>
      <c r="CM105" s="499" t="s">
        <v>661</v>
      </c>
      <c r="CN105" s="500" t="s">
        <v>661</v>
      </c>
      <c r="CO105" s="501" t="s">
        <v>661</v>
      </c>
      <c r="CP105" s="499" t="s">
        <v>806</v>
      </c>
      <c r="CQ105" s="500" t="s">
        <v>733</v>
      </c>
      <c r="CR105" s="501" t="s">
        <v>672</v>
      </c>
      <c r="CS105" s="499" t="s">
        <v>739</v>
      </c>
      <c r="CT105" s="500" t="s">
        <v>734</v>
      </c>
      <c r="CU105" s="501" t="s">
        <v>673</v>
      </c>
      <c r="CV105" s="503" t="s">
        <v>944</v>
      </c>
      <c r="CW105" s="499" t="s">
        <v>685</v>
      </c>
      <c r="CX105" s="500" t="s">
        <v>686</v>
      </c>
      <c r="CY105" s="453">
        <v>1</v>
      </c>
      <c r="CZ105" s="503">
        <v>4</v>
      </c>
      <c r="DA105" s="499" t="s">
        <v>752</v>
      </c>
      <c r="DB105" s="500" t="s">
        <v>736</v>
      </c>
      <c r="DC105" s="501" t="s">
        <v>672</v>
      </c>
      <c r="DD105" s="509"/>
      <c r="DE105" s="510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</row>
    <row r="106" spans="1:231" s="28" customFormat="1" ht="12.75" customHeight="1" x14ac:dyDescent="0.15">
      <c r="A106" s="492"/>
      <c r="B106" s="504" t="s">
        <v>780</v>
      </c>
      <c r="C106" s="499" t="s">
        <v>691</v>
      </c>
      <c r="D106" s="500" t="s">
        <v>226</v>
      </c>
      <c r="E106" s="501" t="s">
        <v>672</v>
      </c>
      <c r="F106" s="499" t="s">
        <v>688</v>
      </c>
      <c r="G106" s="500" t="s">
        <v>689</v>
      </c>
      <c r="H106" s="501" t="s">
        <v>672</v>
      </c>
      <c r="I106" s="500" t="s">
        <v>681</v>
      </c>
      <c r="J106" s="500" t="s">
        <v>740</v>
      </c>
      <c r="K106" s="500" t="s">
        <v>672</v>
      </c>
      <c r="L106" s="499" t="s">
        <v>683</v>
      </c>
      <c r="M106" s="505" t="s">
        <v>569</v>
      </c>
      <c r="N106" s="500" t="s">
        <v>672</v>
      </c>
      <c r="O106" s="499" t="s">
        <v>661</v>
      </c>
      <c r="P106" s="500" t="s">
        <v>661</v>
      </c>
      <c r="Q106" s="501" t="s">
        <v>661</v>
      </c>
      <c r="R106" s="500" t="s">
        <v>240</v>
      </c>
      <c r="S106" s="500" t="s">
        <v>803</v>
      </c>
      <c r="T106" s="500" t="s">
        <v>672</v>
      </c>
      <c r="U106" s="499" t="s">
        <v>695</v>
      </c>
      <c r="V106" s="500" t="s">
        <v>803</v>
      </c>
      <c r="W106" s="501" t="s">
        <v>672</v>
      </c>
      <c r="X106" s="500" t="s">
        <v>661</v>
      </c>
      <c r="Y106" s="500" t="s">
        <v>661</v>
      </c>
      <c r="Z106" s="501" t="s">
        <v>661</v>
      </c>
      <c r="AA106" s="499" t="s">
        <v>690</v>
      </c>
      <c r="AB106" s="500" t="s">
        <v>687</v>
      </c>
      <c r="AC106" s="501" t="s">
        <v>672</v>
      </c>
      <c r="AD106" s="499" t="s">
        <v>661</v>
      </c>
      <c r="AE106" s="500" t="s">
        <v>661</v>
      </c>
      <c r="AF106" s="501" t="s">
        <v>661</v>
      </c>
      <c r="AG106" s="500" t="s">
        <v>661</v>
      </c>
      <c r="AH106" s="500" t="s">
        <v>661</v>
      </c>
      <c r="AI106" s="500" t="s">
        <v>661</v>
      </c>
      <c r="AJ106" s="499" t="s">
        <v>917</v>
      </c>
      <c r="AK106" s="500" t="s">
        <v>915</v>
      </c>
      <c r="AL106" s="501" t="s">
        <v>672</v>
      </c>
      <c r="AM106" s="500" t="str">
        <f t="shared" si="0"/>
        <v>S2-0119-G1Y4-2</v>
      </c>
      <c r="AN106" s="500" t="s">
        <v>946</v>
      </c>
      <c r="AO106" s="500">
        <v>1</v>
      </c>
      <c r="AP106" s="499" t="s">
        <v>661</v>
      </c>
      <c r="AQ106" s="500" t="s">
        <v>661</v>
      </c>
      <c r="AR106" s="501" t="s">
        <v>661</v>
      </c>
      <c r="AS106" s="500" t="s">
        <v>661</v>
      </c>
      <c r="AT106" s="500" t="s">
        <v>661</v>
      </c>
      <c r="AU106" s="500" t="s">
        <v>661</v>
      </c>
      <c r="AV106" s="499" t="s">
        <v>661</v>
      </c>
      <c r="AW106" s="500" t="s">
        <v>661</v>
      </c>
      <c r="AX106" s="501" t="s">
        <v>661</v>
      </c>
      <c r="AY106" s="499" t="s">
        <v>661</v>
      </c>
      <c r="AZ106" s="500" t="s">
        <v>661</v>
      </c>
      <c r="BA106" s="501" t="s">
        <v>661</v>
      </c>
      <c r="BB106" s="499" t="s">
        <v>661</v>
      </c>
      <c r="BC106" s="500" t="s">
        <v>661</v>
      </c>
      <c r="BD106" s="501" t="s">
        <v>661</v>
      </c>
      <c r="BE106" s="500" t="s">
        <v>661</v>
      </c>
      <c r="BF106" s="500" t="s">
        <v>661</v>
      </c>
      <c r="BG106" s="500" t="s">
        <v>661</v>
      </c>
      <c r="BH106" s="499" t="s">
        <v>661</v>
      </c>
      <c r="BI106" s="500" t="s">
        <v>661</v>
      </c>
      <c r="BJ106" s="501" t="s">
        <v>661</v>
      </c>
      <c r="BK106" s="500" t="s">
        <v>661</v>
      </c>
      <c r="BL106" s="500" t="s">
        <v>661</v>
      </c>
      <c r="BM106" s="500" t="s">
        <v>661</v>
      </c>
      <c r="BN106" s="499" t="s">
        <v>661</v>
      </c>
      <c r="BO106" s="500" t="s">
        <v>661</v>
      </c>
      <c r="BP106" s="501" t="s">
        <v>661</v>
      </c>
      <c r="BQ106" s="500" t="s">
        <v>661</v>
      </c>
      <c r="BR106" s="500" t="s">
        <v>661</v>
      </c>
      <c r="BS106" s="500" t="s">
        <v>661</v>
      </c>
      <c r="BT106" s="499" t="s">
        <v>661</v>
      </c>
      <c r="BU106" s="500" t="s">
        <v>661</v>
      </c>
      <c r="BV106" s="501" t="s">
        <v>661</v>
      </c>
      <c r="BW106" s="510"/>
      <c r="BX106" s="492" t="str">
        <f t="shared" si="1"/>
        <v>G1Y4-2</v>
      </c>
      <c r="BY106" s="503" t="s">
        <v>934</v>
      </c>
      <c r="BZ106" s="500" t="s">
        <v>807</v>
      </c>
      <c r="CA106" s="500" t="s">
        <v>738</v>
      </c>
      <c r="CB106" s="449">
        <v>1</v>
      </c>
      <c r="CC106" s="503">
        <v>1</v>
      </c>
      <c r="CD106" s="499" t="s">
        <v>677</v>
      </c>
      <c r="CE106" s="500" t="s">
        <v>662</v>
      </c>
      <c r="CF106" s="501" t="s">
        <v>692</v>
      </c>
      <c r="CG106" s="499" t="s">
        <v>679</v>
      </c>
      <c r="CH106" s="500" t="s">
        <v>732</v>
      </c>
      <c r="CI106" s="501" t="s">
        <v>692</v>
      </c>
      <c r="CJ106" s="499" t="s">
        <v>678</v>
      </c>
      <c r="CK106" s="500" t="s">
        <v>733</v>
      </c>
      <c r="CL106" s="501" t="s">
        <v>673</v>
      </c>
      <c r="CM106" s="499" t="s">
        <v>680</v>
      </c>
      <c r="CN106" s="500" t="s">
        <v>734</v>
      </c>
      <c r="CO106" s="501" t="s">
        <v>673</v>
      </c>
      <c r="CP106" s="499" t="s">
        <v>661</v>
      </c>
      <c r="CQ106" s="500" t="s">
        <v>661</v>
      </c>
      <c r="CR106" s="501" t="s">
        <v>661</v>
      </c>
      <c r="CS106" s="499" t="s">
        <v>661</v>
      </c>
      <c r="CT106" s="500" t="s">
        <v>661</v>
      </c>
      <c r="CU106" s="501" t="s">
        <v>661</v>
      </c>
      <c r="CV106" s="503" t="s">
        <v>944</v>
      </c>
      <c r="CW106" s="499" t="s">
        <v>685</v>
      </c>
      <c r="CX106" s="500" t="s">
        <v>686</v>
      </c>
      <c r="CY106" s="453">
        <v>1</v>
      </c>
      <c r="CZ106" s="503">
        <v>4</v>
      </c>
      <c r="DA106" s="499" t="s">
        <v>752</v>
      </c>
      <c r="DB106" s="500" t="s">
        <v>736</v>
      </c>
      <c r="DC106" s="501" t="s">
        <v>672</v>
      </c>
      <c r="DD106" s="524" t="s">
        <v>6</v>
      </c>
      <c r="DE106" s="510"/>
    </row>
    <row r="107" spans="1:231" s="28" customFormat="1" ht="12.75" customHeight="1" x14ac:dyDescent="0.15">
      <c r="A107" s="492"/>
      <c r="B107" s="504" t="s">
        <v>781</v>
      </c>
      <c r="C107" s="499" t="s">
        <v>691</v>
      </c>
      <c r="D107" s="500" t="s">
        <v>226</v>
      </c>
      <c r="E107" s="501" t="s">
        <v>672</v>
      </c>
      <c r="F107" s="499" t="s">
        <v>688</v>
      </c>
      <c r="G107" s="500" t="s">
        <v>689</v>
      </c>
      <c r="H107" s="501" t="s">
        <v>672</v>
      </c>
      <c r="I107" s="505" t="s">
        <v>681</v>
      </c>
      <c r="J107" s="505" t="s">
        <v>740</v>
      </c>
      <c r="K107" s="505" t="s">
        <v>672</v>
      </c>
      <c r="L107" s="504" t="s">
        <v>683</v>
      </c>
      <c r="M107" s="505" t="s">
        <v>569</v>
      </c>
      <c r="N107" s="505" t="s">
        <v>672</v>
      </c>
      <c r="O107" s="499" t="s">
        <v>661</v>
      </c>
      <c r="P107" s="500" t="s">
        <v>661</v>
      </c>
      <c r="Q107" s="501" t="s">
        <v>661</v>
      </c>
      <c r="R107" s="500" t="s">
        <v>698</v>
      </c>
      <c r="S107" s="500" t="s">
        <v>803</v>
      </c>
      <c r="T107" s="500" t="s">
        <v>672</v>
      </c>
      <c r="U107" s="499" t="s">
        <v>661</v>
      </c>
      <c r="V107" s="500" t="s">
        <v>661</v>
      </c>
      <c r="W107" s="501" t="s">
        <v>661</v>
      </c>
      <c r="X107" s="500" t="s">
        <v>661</v>
      </c>
      <c r="Y107" s="500" t="s">
        <v>661</v>
      </c>
      <c r="Z107" s="501" t="s">
        <v>661</v>
      </c>
      <c r="AA107" s="499" t="s">
        <v>690</v>
      </c>
      <c r="AB107" s="500" t="s">
        <v>687</v>
      </c>
      <c r="AC107" s="501" t="s">
        <v>672</v>
      </c>
      <c r="AD107" s="499" t="s">
        <v>661</v>
      </c>
      <c r="AE107" s="500" t="s">
        <v>661</v>
      </c>
      <c r="AF107" s="501" t="s">
        <v>661</v>
      </c>
      <c r="AG107" s="500" t="s">
        <v>661</v>
      </c>
      <c r="AH107" s="500" t="s">
        <v>661</v>
      </c>
      <c r="AI107" s="500" t="s">
        <v>661</v>
      </c>
      <c r="AJ107" s="499" t="s">
        <v>917</v>
      </c>
      <c r="AK107" s="500" t="s">
        <v>915</v>
      </c>
      <c r="AL107" s="501" t="s">
        <v>672</v>
      </c>
      <c r="AM107" s="500" t="str">
        <f t="shared" si="0"/>
        <v>S2-0119-H1Y2</v>
      </c>
      <c r="AN107" s="500" t="s">
        <v>946</v>
      </c>
      <c r="AO107" s="500">
        <v>1</v>
      </c>
      <c r="AP107" s="499" t="s">
        <v>661</v>
      </c>
      <c r="AQ107" s="500" t="s">
        <v>661</v>
      </c>
      <c r="AR107" s="501" t="s">
        <v>661</v>
      </c>
      <c r="AS107" s="500" t="s">
        <v>661</v>
      </c>
      <c r="AT107" s="500" t="s">
        <v>661</v>
      </c>
      <c r="AU107" s="500" t="s">
        <v>661</v>
      </c>
      <c r="AV107" s="499" t="s">
        <v>661</v>
      </c>
      <c r="AW107" s="500" t="s">
        <v>661</v>
      </c>
      <c r="AX107" s="501" t="s">
        <v>661</v>
      </c>
      <c r="AY107" s="499" t="s">
        <v>661</v>
      </c>
      <c r="AZ107" s="500" t="s">
        <v>661</v>
      </c>
      <c r="BA107" s="501" t="s">
        <v>661</v>
      </c>
      <c r="BB107" s="499" t="s">
        <v>661</v>
      </c>
      <c r="BC107" s="500" t="s">
        <v>661</v>
      </c>
      <c r="BD107" s="501" t="s">
        <v>661</v>
      </c>
      <c r="BE107" s="500" t="s">
        <v>661</v>
      </c>
      <c r="BF107" s="500" t="s">
        <v>661</v>
      </c>
      <c r="BG107" s="500" t="s">
        <v>661</v>
      </c>
      <c r="BH107" s="499" t="s">
        <v>661</v>
      </c>
      <c r="BI107" s="500" t="s">
        <v>661</v>
      </c>
      <c r="BJ107" s="501" t="s">
        <v>661</v>
      </c>
      <c r="BK107" s="500" t="s">
        <v>661</v>
      </c>
      <c r="BL107" s="500" t="s">
        <v>661</v>
      </c>
      <c r="BM107" s="500" t="s">
        <v>661</v>
      </c>
      <c r="BN107" s="499" t="s">
        <v>661</v>
      </c>
      <c r="BO107" s="500" t="s">
        <v>661</v>
      </c>
      <c r="BP107" s="501" t="s">
        <v>661</v>
      </c>
      <c r="BQ107" s="500" t="s">
        <v>661</v>
      </c>
      <c r="BR107" s="500" t="s">
        <v>661</v>
      </c>
      <c r="BS107" s="500" t="s">
        <v>661</v>
      </c>
      <c r="BT107" s="499" t="s">
        <v>661</v>
      </c>
      <c r="BU107" s="500" t="s">
        <v>661</v>
      </c>
      <c r="BV107" s="501" t="s">
        <v>661</v>
      </c>
      <c r="BW107" s="510"/>
      <c r="BX107" s="492" t="str">
        <f t="shared" si="1"/>
        <v>H1Y2</v>
      </c>
      <c r="BY107" s="503" t="s">
        <v>935</v>
      </c>
      <c r="BZ107" s="500" t="s">
        <v>808</v>
      </c>
      <c r="CA107" s="500" t="s">
        <v>738</v>
      </c>
      <c r="CB107" s="449">
        <v>1</v>
      </c>
      <c r="CC107" s="503">
        <v>1</v>
      </c>
      <c r="CD107" s="499" t="s">
        <v>677</v>
      </c>
      <c r="CE107" s="500" t="s">
        <v>662</v>
      </c>
      <c r="CF107" s="501" t="s">
        <v>692</v>
      </c>
      <c r="CG107" s="499" t="s">
        <v>679</v>
      </c>
      <c r="CH107" s="500" t="s">
        <v>732</v>
      </c>
      <c r="CI107" s="501" t="s">
        <v>692</v>
      </c>
      <c r="CJ107" s="499" t="s">
        <v>678</v>
      </c>
      <c r="CK107" s="500" t="s">
        <v>733</v>
      </c>
      <c r="CL107" s="501" t="s">
        <v>673</v>
      </c>
      <c r="CM107" s="499" t="s">
        <v>680</v>
      </c>
      <c r="CN107" s="500" t="s">
        <v>734</v>
      </c>
      <c r="CO107" s="501" t="s">
        <v>673</v>
      </c>
      <c r="CP107" s="499" t="s">
        <v>661</v>
      </c>
      <c r="CQ107" s="500" t="s">
        <v>661</v>
      </c>
      <c r="CR107" s="501" t="s">
        <v>661</v>
      </c>
      <c r="CS107" s="499" t="s">
        <v>661</v>
      </c>
      <c r="CT107" s="500" t="s">
        <v>661</v>
      </c>
      <c r="CU107" s="501" t="s">
        <v>661</v>
      </c>
      <c r="CV107" s="503" t="s">
        <v>944</v>
      </c>
      <c r="CW107" s="499" t="s">
        <v>685</v>
      </c>
      <c r="CX107" s="500" t="s">
        <v>686</v>
      </c>
      <c r="CY107" s="453">
        <v>1</v>
      </c>
      <c r="CZ107" s="503">
        <v>2</v>
      </c>
      <c r="DA107" s="499" t="s">
        <v>805</v>
      </c>
      <c r="DB107" s="500" t="s">
        <v>736</v>
      </c>
      <c r="DC107" s="501" t="s">
        <v>672</v>
      </c>
      <c r="DD107" s="509"/>
      <c r="DE107" s="510"/>
    </row>
    <row r="108" spans="1:231" s="28" customFormat="1" ht="12.75" customHeight="1" x14ac:dyDescent="0.15">
      <c r="A108" s="492"/>
      <c r="B108" s="504" t="s">
        <v>782</v>
      </c>
      <c r="C108" s="499" t="s">
        <v>691</v>
      </c>
      <c r="D108" s="500" t="s">
        <v>226</v>
      </c>
      <c r="E108" s="501" t="s">
        <v>672</v>
      </c>
      <c r="F108" s="499" t="s">
        <v>688</v>
      </c>
      <c r="G108" s="500" t="s">
        <v>689</v>
      </c>
      <c r="H108" s="501" t="s">
        <v>672</v>
      </c>
      <c r="I108" s="500" t="s">
        <v>681</v>
      </c>
      <c r="J108" s="500" t="s">
        <v>740</v>
      </c>
      <c r="K108" s="500" t="s">
        <v>672</v>
      </c>
      <c r="L108" s="499" t="s">
        <v>683</v>
      </c>
      <c r="M108" s="500" t="s">
        <v>569</v>
      </c>
      <c r="N108" s="500" t="s">
        <v>672</v>
      </c>
      <c r="O108" s="499" t="s">
        <v>661</v>
      </c>
      <c r="P108" s="500" t="s">
        <v>661</v>
      </c>
      <c r="Q108" s="501" t="s">
        <v>661</v>
      </c>
      <c r="R108" s="500" t="s">
        <v>240</v>
      </c>
      <c r="S108" s="500" t="s">
        <v>803</v>
      </c>
      <c r="T108" s="500" t="s">
        <v>673</v>
      </c>
      <c r="U108" s="499" t="s">
        <v>695</v>
      </c>
      <c r="V108" s="500" t="s">
        <v>803</v>
      </c>
      <c r="W108" s="501" t="s">
        <v>672</v>
      </c>
      <c r="X108" s="500" t="s">
        <v>661</v>
      </c>
      <c r="Y108" s="500" t="s">
        <v>661</v>
      </c>
      <c r="Z108" s="501" t="s">
        <v>661</v>
      </c>
      <c r="AA108" s="499" t="s">
        <v>690</v>
      </c>
      <c r="AB108" s="500" t="s">
        <v>687</v>
      </c>
      <c r="AC108" s="501" t="s">
        <v>672</v>
      </c>
      <c r="AD108" s="499" t="s">
        <v>661</v>
      </c>
      <c r="AE108" s="500" t="s">
        <v>661</v>
      </c>
      <c r="AF108" s="501" t="s">
        <v>661</v>
      </c>
      <c r="AG108" s="500" t="s">
        <v>661</v>
      </c>
      <c r="AH108" s="500" t="s">
        <v>661</v>
      </c>
      <c r="AI108" s="500" t="s">
        <v>661</v>
      </c>
      <c r="AJ108" s="499" t="s">
        <v>917</v>
      </c>
      <c r="AK108" s="500" t="s">
        <v>915</v>
      </c>
      <c r="AL108" s="501" t="s">
        <v>672</v>
      </c>
      <c r="AM108" s="500" t="str">
        <f t="shared" si="0"/>
        <v>S2-0119-B3Y0</v>
      </c>
      <c r="AN108" s="500" t="s">
        <v>946</v>
      </c>
      <c r="AO108" s="500">
        <v>1</v>
      </c>
      <c r="AP108" s="499" t="s">
        <v>661</v>
      </c>
      <c r="AQ108" s="500" t="s">
        <v>661</v>
      </c>
      <c r="AR108" s="501" t="s">
        <v>661</v>
      </c>
      <c r="AS108" s="500" t="s">
        <v>661</v>
      </c>
      <c r="AT108" s="500" t="s">
        <v>661</v>
      </c>
      <c r="AU108" s="500" t="s">
        <v>661</v>
      </c>
      <c r="AV108" s="499" t="s">
        <v>661</v>
      </c>
      <c r="AW108" s="500" t="s">
        <v>661</v>
      </c>
      <c r="AX108" s="501" t="s">
        <v>661</v>
      </c>
      <c r="AY108" s="499" t="s">
        <v>661</v>
      </c>
      <c r="AZ108" s="500" t="s">
        <v>661</v>
      </c>
      <c r="BA108" s="501" t="s">
        <v>661</v>
      </c>
      <c r="BB108" s="499" t="s">
        <v>661</v>
      </c>
      <c r="BC108" s="500" t="s">
        <v>661</v>
      </c>
      <c r="BD108" s="501" t="s">
        <v>661</v>
      </c>
      <c r="BE108" s="500" t="s">
        <v>661</v>
      </c>
      <c r="BF108" s="500" t="s">
        <v>661</v>
      </c>
      <c r="BG108" s="500" t="s">
        <v>661</v>
      </c>
      <c r="BH108" s="499" t="s">
        <v>661</v>
      </c>
      <c r="BI108" s="500" t="s">
        <v>661</v>
      </c>
      <c r="BJ108" s="501" t="s">
        <v>661</v>
      </c>
      <c r="BK108" s="500" t="s">
        <v>661</v>
      </c>
      <c r="BL108" s="500" t="s">
        <v>661</v>
      </c>
      <c r="BM108" s="500" t="s">
        <v>661</v>
      </c>
      <c r="BN108" s="499" t="s">
        <v>661</v>
      </c>
      <c r="BO108" s="500" t="s">
        <v>661</v>
      </c>
      <c r="BP108" s="501" t="s">
        <v>661</v>
      </c>
      <c r="BQ108" s="500" t="s">
        <v>661</v>
      </c>
      <c r="BR108" s="500" t="s">
        <v>661</v>
      </c>
      <c r="BS108" s="500" t="s">
        <v>661</v>
      </c>
      <c r="BT108" s="499" t="s">
        <v>661</v>
      </c>
      <c r="BU108" s="500" t="s">
        <v>661</v>
      </c>
      <c r="BV108" s="501" t="s">
        <v>661</v>
      </c>
      <c r="BW108" s="510"/>
      <c r="BX108" s="492" t="str">
        <f t="shared" si="1"/>
        <v>B3Y0</v>
      </c>
      <c r="BY108" s="503" t="s">
        <v>84</v>
      </c>
      <c r="BZ108" s="500" t="s">
        <v>737</v>
      </c>
      <c r="CA108" s="500" t="s">
        <v>926</v>
      </c>
      <c r="CB108" s="449">
        <v>1</v>
      </c>
      <c r="CC108" s="503">
        <v>3</v>
      </c>
      <c r="CD108" s="499" t="s">
        <v>677</v>
      </c>
      <c r="CE108" s="500" t="s">
        <v>662</v>
      </c>
      <c r="CF108" s="501" t="s">
        <v>692</v>
      </c>
      <c r="CG108" s="499" t="s">
        <v>679</v>
      </c>
      <c r="CH108" s="500" t="s">
        <v>732</v>
      </c>
      <c r="CI108" s="501" t="s">
        <v>692</v>
      </c>
      <c r="CJ108" s="499" t="s">
        <v>661</v>
      </c>
      <c r="CK108" s="500" t="s">
        <v>661</v>
      </c>
      <c r="CL108" s="501" t="s">
        <v>661</v>
      </c>
      <c r="CM108" s="499" t="s">
        <v>661</v>
      </c>
      <c r="CN108" s="500" t="s">
        <v>661</v>
      </c>
      <c r="CO108" s="501" t="s">
        <v>661</v>
      </c>
      <c r="CP108" s="499" t="s">
        <v>806</v>
      </c>
      <c r="CQ108" s="500" t="s">
        <v>733</v>
      </c>
      <c r="CR108" s="501" t="s">
        <v>673</v>
      </c>
      <c r="CS108" s="499" t="s">
        <v>739</v>
      </c>
      <c r="CT108" s="500" t="s">
        <v>734</v>
      </c>
      <c r="CU108" s="501" t="s">
        <v>673</v>
      </c>
      <c r="CV108" s="503" t="s">
        <v>944</v>
      </c>
      <c r="CW108" s="499" t="s">
        <v>685</v>
      </c>
      <c r="CX108" s="500" t="s">
        <v>686</v>
      </c>
      <c r="CY108" s="453">
        <v>1</v>
      </c>
      <c r="CZ108" s="503">
        <v>0</v>
      </c>
      <c r="DA108" s="499" t="s">
        <v>661</v>
      </c>
      <c r="DB108" s="500" t="s">
        <v>661</v>
      </c>
      <c r="DC108" s="501" t="s">
        <v>661</v>
      </c>
      <c r="DD108" s="509"/>
      <c r="DE108" s="510"/>
    </row>
    <row r="109" spans="1:231" s="28" customFormat="1" ht="12.75" customHeight="1" x14ac:dyDescent="0.15">
      <c r="A109" s="492"/>
      <c r="B109" s="504" t="s">
        <v>783</v>
      </c>
      <c r="C109" s="499" t="s">
        <v>693</v>
      </c>
      <c r="D109" s="500" t="s">
        <v>226</v>
      </c>
      <c r="E109" s="501" t="s">
        <v>672</v>
      </c>
      <c r="F109" s="499" t="s">
        <v>688</v>
      </c>
      <c r="G109" s="500" t="s">
        <v>689</v>
      </c>
      <c r="H109" s="501" t="s">
        <v>672</v>
      </c>
      <c r="I109" s="500" t="s">
        <v>681</v>
      </c>
      <c r="J109" s="500" t="s">
        <v>740</v>
      </c>
      <c r="K109" s="500" t="s">
        <v>672</v>
      </c>
      <c r="L109" s="504" t="s">
        <v>683</v>
      </c>
      <c r="M109" s="505" t="s">
        <v>569</v>
      </c>
      <c r="N109" s="505" t="s">
        <v>672</v>
      </c>
      <c r="O109" s="499" t="s">
        <v>661</v>
      </c>
      <c r="P109" s="500" t="s">
        <v>661</v>
      </c>
      <c r="Q109" s="501" t="s">
        <v>661</v>
      </c>
      <c r="R109" s="500" t="s">
        <v>240</v>
      </c>
      <c r="S109" s="500" t="s">
        <v>803</v>
      </c>
      <c r="T109" s="500" t="s">
        <v>673</v>
      </c>
      <c r="U109" s="499" t="s">
        <v>695</v>
      </c>
      <c r="V109" s="500" t="s">
        <v>803</v>
      </c>
      <c r="W109" s="501" t="s">
        <v>672</v>
      </c>
      <c r="X109" s="500" t="s">
        <v>661</v>
      </c>
      <c r="Y109" s="500" t="s">
        <v>661</v>
      </c>
      <c r="Z109" s="501" t="s">
        <v>661</v>
      </c>
      <c r="AA109" s="499" t="s">
        <v>690</v>
      </c>
      <c r="AB109" s="500" t="s">
        <v>687</v>
      </c>
      <c r="AC109" s="501" t="s">
        <v>672</v>
      </c>
      <c r="AD109" s="499" t="s">
        <v>661</v>
      </c>
      <c r="AE109" s="500" t="s">
        <v>661</v>
      </c>
      <c r="AF109" s="501" t="s">
        <v>661</v>
      </c>
      <c r="AG109" s="500" t="s">
        <v>661</v>
      </c>
      <c r="AH109" s="500" t="s">
        <v>661</v>
      </c>
      <c r="AI109" s="500" t="s">
        <v>661</v>
      </c>
      <c r="AJ109" s="499" t="s">
        <v>917</v>
      </c>
      <c r="AK109" s="500" t="s">
        <v>915</v>
      </c>
      <c r="AL109" s="501" t="s">
        <v>672</v>
      </c>
      <c r="AM109" s="500" t="str">
        <f t="shared" si="0"/>
        <v>S2-0119-B1Y0</v>
      </c>
      <c r="AN109" s="500" t="s">
        <v>946</v>
      </c>
      <c r="AO109" s="500">
        <v>1</v>
      </c>
      <c r="AP109" s="499" t="s">
        <v>661</v>
      </c>
      <c r="AQ109" s="500" t="s">
        <v>661</v>
      </c>
      <c r="AR109" s="501" t="s">
        <v>661</v>
      </c>
      <c r="AS109" s="500" t="s">
        <v>661</v>
      </c>
      <c r="AT109" s="500" t="s">
        <v>661</v>
      </c>
      <c r="AU109" s="500" t="s">
        <v>661</v>
      </c>
      <c r="AV109" s="499" t="s">
        <v>661</v>
      </c>
      <c r="AW109" s="500" t="s">
        <v>661</v>
      </c>
      <c r="AX109" s="501" t="s">
        <v>661</v>
      </c>
      <c r="AY109" s="499" t="s">
        <v>661</v>
      </c>
      <c r="AZ109" s="500" t="s">
        <v>661</v>
      </c>
      <c r="BA109" s="501" t="s">
        <v>661</v>
      </c>
      <c r="BB109" s="499" t="s">
        <v>661</v>
      </c>
      <c r="BC109" s="500" t="s">
        <v>661</v>
      </c>
      <c r="BD109" s="501" t="s">
        <v>661</v>
      </c>
      <c r="BE109" s="500" t="s">
        <v>661</v>
      </c>
      <c r="BF109" s="500" t="s">
        <v>661</v>
      </c>
      <c r="BG109" s="500" t="s">
        <v>661</v>
      </c>
      <c r="BH109" s="499" t="s">
        <v>661</v>
      </c>
      <c r="BI109" s="500" t="s">
        <v>661</v>
      </c>
      <c r="BJ109" s="501" t="s">
        <v>661</v>
      </c>
      <c r="BK109" s="500" t="s">
        <v>661</v>
      </c>
      <c r="BL109" s="500" t="s">
        <v>661</v>
      </c>
      <c r="BM109" s="500" t="s">
        <v>661</v>
      </c>
      <c r="BN109" s="499" t="s">
        <v>661</v>
      </c>
      <c r="BO109" s="500" t="s">
        <v>661</v>
      </c>
      <c r="BP109" s="501" t="s">
        <v>661</v>
      </c>
      <c r="BQ109" s="500" t="s">
        <v>661</v>
      </c>
      <c r="BR109" s="500" t="s">
        <v>661</v>
      </c>
      <c r="BS109" s="500" t="s">
        <v>661</v>
      </c>
      <c r="BT109" s="499" t="s">
        <v>661</v>
      </c>
      <c r="BU109" s="500" t="s">
        <v>661</v>
      </c>
      <c r="BV109" s="501" t="s">
        <v>661</v>
      </c>
      <c r="BW109" s="508"/>
      <c r="BX109" s="492" t="str">
        <f t="shared" si="1"/>
        <v>B1Y0</v>
      </c>
      <c r="BY109" s="503" t="s">
        <v>84</v>
      </c>
      <c r="BZ109" s="500" t="s">
        <v>737</v>
      </c>
      <c r="CA109" s="500" t="s">
        <v>738</v>
      </c>
      <c r="CB109" s="449">
        <v>1</v>
      </c>
      <c r="CC109" s="503">
        <v>1</v>
      </c>
      <c r="CD109" s="499" t="s">
        <v>677</v>
      </c>
      <c r="CE109" s="500" t="s">
        <v>662</v>
      </c>
      <c r="CF109" s="501" t="s">
        <v>692</v>
      </c>
      <c r="CG109" s="504" t="s">
        <v>679</v>
      </c>
      <c r="CH109" s="505" t="s">
        <v>732</v>
      </c>
      <c r="CI109" s="506" t="s">
        <v>692</v>
      </c>
      <c r="CJ109" s="499" t="s">
        <v>678</v>
      </c>
      <c r="CK109" s="500" t="s">
        <v>733</v>
      </c>
      <c r="CL109" s="501" t="s">
        <v>673</v>
      </c>
      <c r="CM109" s="499" t="s">
        <v>680</v>
      </c>
      <c r="CN109" s="500" t="s">
        <v>734</v>
      </c>
      <c r="CO109" s="501" t="s">
        <v>673</v>
      </c>
      <c r="CP109" s="499" t="s">
        <v>661</v>
      </c>
      <c r="CQ109" s="500" t="s">
        <v>661</v>
      </c>
      <c r="CR109" s="501" t="s">
        <v>661</v>
      </c>
      <c r="CS109" s="499" t="s">
        <v>661</v>
      </c>
      <c r="CT109" s="500" t="s">
        <v>661</v>
      </c>
      <c r="CU109" s="501" t="s">
        <v>661</v>
      </c>
      <c r="CV109" s="503" t="s">
        <v>944</v>
      </c>
      <c r="CW109" s="499" t="s">
        <v>685</v>
      </c>
      <c r="CX109" s="500" t="s">
        <v>686</v>
      </c>
      <c r="CY109" s="453">
        <v>1</v>
      </c>
      <c r="CZ109" s="503">
        <v>0</v>
      </c>
      <c r="DA109" s="499" t="s">
        <v>661</v>
      </c>
      <c r="DB109" s="500" t="s">
        <v>661</v>
      </c>
      <c r="DC109" s="501" t="s">
        <v>661</v>
      </c>
      <c r="DD109" s="507"/>
      <c r="DE109" s="508"/>
      <c r="DF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  <c r="EJ109" s="31"/>
      <c r="EK109" s="31"/>
      <c r="EL109" s="31"/>
      <c r="EM109" s="31"/>
      <c r="EN109" s="31"/>
      <c r="EO109" s="31"/>
      <c r="EP109" s="31"/>
      <c r="EQ109" s="31"/>
      <c r="ER109" s="31"/>
      <c r="ES109" s="31"/>
      <c r="ET109" s="31"/>
      <c r="EU109" s="31"/>
      <c r="EV109" s="31"/>
      <c r="EW109" s="31"/>
      <c r="EX109" s="31"/>
    </row>
    <row r="110" spans="1:231" s="28" customFormat="1" ht="12.75" customHeight="1" x14ac:dyDescent="0.15">
      <c r="A110" s="492"/>
      <c r="B110" s="504" t="s">
        <v>784</v>
      </c>
      <c r="C110" s="499" t="s">
        <v>691</v>
      </c>
      <c r="D110" s="500" t="s">
        <v>226</v>
      </c>
      <c r="E110" s="501" t="s">
        <v>672</v>
      </c>
      <c r="F110" s="499" t="s">
        <v>688</v>
      </c>
      <c r="G110" s="500" t="s">
        <v>689</v>
      </c>
      <c r="H110" s="501" t="s">
        <v>672</v>
      </c>
      <c r="I110" s="500" t="s">
        <v>681</v>
      </c>
      <c r="J110" s="500" t="s">
        <v>740</v>
      </c>
      <c r="K110" s="500" t="s">
        <v>672</v>
      </c>
      <c r="L110" s="499" t="s">
        <v>683</v>
      </c>
      <c r="M110" s="500" t="s">
        <v>569</v>
      </c>
      <c r="N110" s="500" t="s">
        <v>672</v>
      </c>
      <c r="O110" s="499" t="s">
        <v>661</v>
      </c>
      <c r="P110" s="500" t="s">
        <v>661</v>
      </c>
      <c r="Q110" s="501" t="s">
        <v>661</v>
      </c>
      <c r="R110" s="500" t="s">
        <v>240</v>
      </c>
      <c r="S110" s="500" t="s">
        <v>803</v>
      </c>
      <c r="T110" s="500" t="s">
        <v>673</v>
      </c>
      <c r="U110" s="499" t="s">
        <v>695</v>
      </c>
      <c r="V110" s="500" t="s">
        <v>803</v>
      </c>
      <c r="W110" s="501" t="s">
        <v>672</v>
      </c>
      <c r="X110" s="500" t="s">
        <v>661</v>
      </c>
      <c r="Y110" s="500" t="s">
        <v>661</v>
      </c>
      <c r="Z110" s="501" t="s">
        <v>661</v>
      </c>
      <c r="AA110" s="499" t="s">
        <v>690</v>
      </c>
      <c r="AB110" s="500" t="s">
        <v>687</v>
      </c>
      <c r="AC110" s="501" t="s">
        <v>672</v>
      </c>
      <c r="AD110" s="499" t="s">
        <v>661</v>
      </c>
      <c r="AE110" s="500" t="s">
        <v>661</v>
      </c>
      <c r="AF110" s="501" t="s">
        <v>661</v>
      </c>
      <c r="AG110" s="500" t="s">
        <v>661</v>
      </c>
      <c r="AH110" s="500" t="s">
        <v>661</v>
      </c>
      <c r="AI110" s="500" t="s">
        <v>661</v>
      </c>
      <c r="AJ110" s="499" t="s">
        <v>917</v>
      </c>
      <c r="AK110" s="500" t="s">
        <v>915</v>
      </c>
      <c r="AL110" s="501" t="s">
        <v>672</v>
      </c>
      <c r="AM110" s="500" t="str">
        <f t="shared" si="0"/>
        <v>S2-0119-C3Y0</v>
      </c>
      <c r="AN110" s="500" t="s">
        <v>946</v>
      </c>
      <c r="AO110" s="500">
        <v>1</v>
      </c>
      <c r="AP110" s="499" t="s">
        <v>661</v>
      </c>
      <c r="AQ110" s="500" t="s">
        <v>661</v>
      </c>
      <c r="AR110" s="501" t="s">
        <v>661</v>
      </c>
      <c r="AS110" s="500" t="s">
        <v>661</v>
      </c>
      <c r="AT110" s="500" t="s">
        <v>661</v>
      </c>
      <c r="AU110" s="500" t="s">
        <v>661</v>
      </c>
      <c r="AV110" s="499" t="s">
        <v>661</v>
      </c>
      <c r="AW110" s="500" t="s">
        <v>661</v>
      </c>
      <c r="AX110" s="501" t="s">
        <v>661</v>
      </c>
      <c r="AY110" s="499" t="s">
        <v>661</v>
      </c>
      <c r="AZ110" s="500" t="s">
        <v>661</v>
      </c>
      <c r="BA110" s="501" t="s">
        <v>661</v>
      </c>
      <c r="BB110" s="499" t="s">
        <v>661</v>
      </c>
      <c r="BC110" s="500" t="s">
        <v>661</v>
      </c>
      <c r="BD110" s="501" t="s">
        <v>661</v>
      </c>
      <c r="BE110" s="500" t="s">
        <v>661</v>
      </c>
      <c r="BF110" s="500" t="s">
        <v>661</v>
      </c>
      <c r="BG110" s="500" t="s">
        <v>661</v>
      </c>
      <c r="BH110" s="499" t="s">
        <v>661</v>
      </c>
      <c r="BI110" s="500" t="s">
        <v>661</v>
      </c>
      <c r="BJ110" s="501" t="s">
        <v>661</v>
      </c>
      <c r="BK110" s="500" t="s">
        <v>661</v>
      </c>
      <c r="BL110" s="500" t="s">
        <v>661</v>
      </c>
      <c r="BM110" s="500" t="s">
        <v>661</v>
      </c>
      <c r="BN110" s="499" t="s">
        <v>661</v>
      </c>
      <c r="BO110" s="500" t="s">
        <v>661</v>
      </c>
      <c r="BP110" s="501" t="s">
        <v>661</v>
      </c>
      <c r="BQ110" s="500" t="s">
        <v>661</v>
      </c>
      <c r="BR110" s="500" t="s">
        <v>661</v>
      </c>
      <c r="BS110" s="500" t="s">
        <v>661</v>
      </c>
      <c r="BT110" s="499" t="s">
        <v>661</v>
      </c>
      <c r="BU110" s="500" t="s">
        <v>661</v>
      </c>
      <c r="BV110" s="501" t="s">
        <v>661</v>
      </c>
      <c r="BW110" s="510"/>
      <c r="BX110" s="492" t="str">
        <f t="shared" si="1"/>
        <v>C3Y0</v>
      </c>
      <c r="BY110" s="503" t="s">
        <v>930</v>
      </c>
      <c r="BZ110" s="500" t="s">
        <v>749</v>
      </c>
      <c r="CA110" s="500" t="s">
        <v>738</v>
      </c>
      <c r="CB110" s="449">
        <v>1</v>
      </c>
      <c r="CC110" s="503">
        <v>3</v>
      </c>
      <c r="CD110" s="499" t="s">
        <v>677</v>
      </c>
      <c r="CE110" s="500" t="s">
        <v>662</v>
      </c>
      <c r="CF110" s="501" t="s">
        <v>692</v>
      </c>
      <c r="CG110" s="499" t="s">
        <v>679</v>
      </c>
      <c r="CH110" s="500" t="s">
        <v>732</v>
      </c>
      <c r="CI110" s="501" t="s">
        <v>692</v>
      </c>
      <c r="CJ110" s="499" t="s">
        <v>661</v>
      </c>
      <c r="CK110" s="500" t="s">
        <v>661</v>
      </c>
      <c r="CL110" s="501" t="s">
        <v>661</v>
      </c>
      <c r="CM110" s="499" t="s">
        <v>661</v>
      </c>
      <c r="CN110" s="500" t="s">
        <v>661</v>
      </c>
      <c r="CO110" s="501" t="s">
        <v>661</v>
      </c>
      <c r="CP110" s="499" t="s">
        <v>806</v>
      </c>
      <c r="CQ110" s="500" t="s">
        <v>733</v>
      </c>
      <c r="CR110" s="501" t="s">
        <v>673</v>
      </c>
      <c r="CS110" s="499" t="s">
        <v>739</v>
      </c>
      <c r="CT110" s="500" t="s">
        <v>734</v>
      </c>
      <c r="CU110" s="501" t="s">
        <v>673</v>
      </c>
      <c r="CV110" s="503" t="s">
        <v>944</v>
      </c>
      <c r="CW110" s="499" t="s">
        <v>685</v>
      </c>
      <c r="CX110" s="500" t="s">
        <v>686</v>
      </c>
      <c r="CY110" s="453">
        <v>1</v>
      </c>
      <c r="CZ110" s="503">
        <v>0</v>
      </c>
      <c r="DA110" s="499" t="s">
        <v>661</v>
      </c>
      <c r="DB110" s="500" t="s">
        <v>661</v>
      </c>
      <c r="DC110" s="501" t="s">
        <v>661</v>
      </c>
      <c r="DD110" s="509"/>
      <c r="DE110" s="510"/>
    </row>
    <row r="111" spans="1:231" s="28" customFormat="1" ht="12.75" customHeight="1" x14ac:dyDescent="0.15">
      <c r="A111" s="492"/>
      <c r="B111" s="504" t="s">
        <v>785</v>
      </c>
      <c r="C111" s="499" t="s">
        <v>693</v>
      </c>
      <c r="D111" s="500" t="s">
        <v>226</v>
      </c>
      <c r="E111" s="501" t="s">
        <v>672</v>
      </c>
      <c r="F111" s="499" t="s">
        <v>688</v>
      </c>
      <c r="G111" s="500" t="s">
        <v>689</v>
      </c>
      <c r="H111" s="501" t="s">
        <v>672</v>
      </c>
      <c r="I111" s="500" t="s">
        <v>681</v>
      </c>
      <c r="J111" s="500" t="s">
        <v>740</v>
      </c>
      <c r="K111" s="500" t="s">
        <v>672</v>
      </c>
      <c r="L111" s="504" t="s">
        <v>683</v>
      </c>
      <c r="M111" s="505" t="s">
        <v>569</v>
      </c>
      <c r="N111" s="505" t="s">
        <v>672</v>
      </c>
      <c r="O111" s="499" t="s">
        <v>661</v>
      </c>
      <c r="P111" s="500" t="s">
        <v>661</v>
      </c>
      <c r="Q111" s="501" t="s">
        <v>661</v>
      </c>
      <c r="R111" s="500" t="s">
        <v>240</v>
      </c>
      <c r="S111" s="500" t="s">
        <v>803</v>
      </c>
      <c r="T111" s="500" t="s">
        <v>673</v>
      </c>
      <c r="U111" s="499" t="s">
        <v>695</v>
      </c>
      <c r="V111" s="500" t="s">
        <v>803</v>
      </c>
      <c r="W111" s="501" t="s">
        <v>672</v>
      </c>
      <c r="X111" s="500" t="s">
        <v>661</v>
      </c>
      <c r="Y111" s="500" t="s">
        <v>661</v>
      </c>
      <c r="Z111" s="501" t="s">
        <v>661</v>
      </c>
      <c r="AA111" s="499" t="s">
        <v>690</v>
      </c>
      <c r="AB111" s="500" t="s">
        <v>687</v>
      </c>
      <c r="AC111" s="501" t="s">
        <v>672</v>
      </c>
      <c r="AD111" s="499" t="s">
        <v>661</v>
      </c>
      <c r="AE111" s="500" t="s">
        <v>661</v>
      </c>
      <c r="AF111" s="501" t="s">
        <v>661</v>
      </c>
      <c r="AG111" s="500" t="s">
        <v>661</v>
      </c>
      <c r="AH111" s="500" t="s">
        <v>661</v>
      </c>
      <c r="AI111" s="500" t="s">
        <v>661</v>
      </c>
      <c r="AJ111" s="499" t="s">
        <v>917</v>
      </c>
      <c r="AK111" s="500" t="s">
        <v>915</v>
      </c>
      <c r="AL111" s="501" t="s">
        <v>672</v>
      </c>
      <c r="AM111" s="500" t="str">
        <f t="shared" si="0"/>
        <v>S2-0119-C1Y0</v>
      </c>
      <c r="AN111" s="500" t="s">
        <v>946</v>
      </c>
      <c r="AO111" s="500">
        <v>1</v>
      </c>
      <c r="AP111" s="499" t="s">
        <v>661</v>
      </c>
      <c r="AQ111" s="500" t="s">
        <v>661</v>
      </c>
      <c r="AR111" s="501" t="s">
        <v>661</v>
      </c>
      <c r="AS111" s="500" t="s">
        <v>661</v>
      </c>
      <c r="AT111" s="500" t="s">
        <v>661</v>
      </c>
      <c r="AU111" s="500" t="s">
        <v>661</v>
      </c>
      <c r="AV111" s="499" t="s">
        <v>661</v>
      </c>
      <c r="AW111" s="500" t="s">
        <v>661</v>
      </c>
      <c r="AX111" s="501" t="s">
        <v>661</v>
      </c>
      <c r="AY111" s="499" t="s">
        <v>661</v>
      </c>
      <c r="AZ111" s="500" t="s">
        <v>661</v>
      </c>
      <c r="BA111" s="501" t="s">
        <v>661</v>
      </c>
      <c r="BB111" s="499" t="s">
        <v>661</v>
      </c>
      <c r="BC111" s="500" t="s">
        <v>661</v>
      </c>
      <c r="BD111" s="501" t="s">
        <v>661</v>
      </c>
      <c r="BE111" s="500" t="s">
        <v>661</v>
      </c>
      <c r="BF111" s="500" t="s">
        <v>661</v>
      </c>
      <c r="BG111" s="500" t="s">
        <v>661</v>
      </c>
      <c r="BH111" s="499" t="s">
        <v>661</v>
      </c>
      <c r="BI111" s="500" t="s">
        <v>661</v>
      </c>
      <c r="BJ111" s="501" t="s">
        <v>661</v>
      </c>
      <c r="BK111" s="500" t="s">
        <v>661</v>
      </c>
      <c r="BL111" s="500" t="s">
        <v>661</v>
      </c>
      <c r="BM111" s="500" t="s">
        <v>661</v>
      </c>
      <c r="BN111" s="499" t="s">
        <v>661</v>
      </c>
      <c r="BO111" s="500" t="s">
        <v>661</v>
      </c>
      <c r="BP111" s="501" t="s">
        <v>661</v>
      </c>
      <c r="BQ111" s="500" t="s">
        <v>661</v>
      </c>
      <c r="BR111" s="500" t="s">
        <v>661</v>
      </c>
      <c r="BS111" s="500" t="s">
        <v>661</v>
      </c>
      <c r="BT111" s="499" t="s">
        <v>661</v>
      </c>
      <c r="BU111" s="500" t="s">
        <v>661</v>
      </c>
      <c r="BV111" s="501" t="s">
        <v>661</v>
      </c>
      <c r="BW111" s="510"/>
      <c r="BX111" s="492" t="str">
        <f t="shared" si="1"/>
        <v>C1Y0</v>
      </c>
      <c r="BY111" s="503" t="s">
        <v>929</v>
      </c>
      <c r="BZ111" s="500" t="s">
        <v>749</v>
      </c>
      <c r="CA111" s="500" t="s">
        <v>738</v>
      </c>
      <c r="CB111" s="449">
        <v>1</v>
      </c>
      <c r="CC111" s="503">
        <v>1</v>
      </c>
      <c r="CD111" s="499" t="s">
        <v>677</v>
      </c>
      <c r="CE111" s="500" t="s">
        <v>662</v>
      </c>
      <c r="CF111" s="501" t="s">
        <v>692</v>
      </c>
      <c r="CG111" s="504" t="s">
        <v>679</v>
      </c>
      <c r="CH111" s="505" t="s">
        <v>732</v>
      </c>
      <c r="CI111" s="506" t="s">
        <v>692</v>
      </c>
      <c r="CJ111" s="499" t="s">
        <v>678</v>
      </c>
      <c r="CK111" s="500" t="s">
        <v>733</v>
      </c>
      <c r="CL111" s="501" t="s">
        <v>673</v>
      </c>
      <c r="CM111" s="499" t="s">
        <v>680</v>
      </c>
      <c r="CN111" s="500" t="s">
        <v>734</v>
      </c>
      <c r="CO111" s="501" t="s">
        <v>673</v>
      </c>
      <c r="CP111" s="499" t="s">
        <v>661</v>
      </c>
      <c r="CQ111" s="500" t="s">
        <v>661</v>
      </c>
      <c r="CR111" s="501" t="s">
        <v>661</v>
      </c>
      <c r="CS111" s="499" t="s">
        <v>661</v>
      </c>
      <c r="CT111" s="500" t="s">
        <v>661</v>
      </c>
      <c r="CU111" s="501" t="s">
        <v>661</v>
      </c>
      <c r="CV111" s="503" t="s">
        <v>944</v>
      </c>
      <c r="CW111" s="499" t="s">
        <v>685</v>
      </c>
      <c r="CX111" s="500" t="s">
        <v>686</v>
      </c>
      <c r="CY111" s="453">
        <v>1</v>
      </c>
      <c r="CZ111" s="503">
        <v>0</v>
      </c>
      <c r="DA111" s="499" t="s">
        <v>661</v>
      </c>
      <c r="DB111" s="500" t="s">
        <v>661</v>
      </c>
      <c r="DC111" s="501" t="s">
        <v>661</v>
      </c>
      <c r="DD111" s="509"/>
      <c r="DE111" s="510"/>
    </row>
    <row r="112" spans="1:231" s="28" customFormat="1" ht="12.75" customHeight="1" x14ac:dyDescent="0.15">
      <c r="A112" s="492"/>
      <c r="B112" s="504" t="s">
        <v>786</v>
      </c>
      <c r="C112" s="499" t="s">
        <v>693</v>
      </c>
      <c r="D112" s="500" t="s">
        <v>226</v>
      </c>
      <c r="E112" s="501" t="s">
        <v>672</v>
      </c>
      <c r="F112" s="499" t="s">
        <v>688</v>
      </c>
      <c r="G112" s="500" t="s">
        <v>689</v>
      </c>
      <c r="H112" s="501" t="s">
        <v>672</v>
      </c>
      <c r="I112" s="500" t="s">
        <v>681</v>
      </c>
      <c r="J112" s="500" t="s">
        <v>740</v>
      </c>
      <c r="K112" s="500" t="s">
        <v>672</v>
      </c>
      <c r="L112" s="499" t="s">
        <v>683</v>
      </c>
      <c r="M112" s="505" t="s">
        <v>569</v>
      </c>
      <c r="N112" s="500" t="s">
        <v>672</v>
      </c>
      <c r="O112" s="499" t="s">
        <v>661</v>
      </c>
      <c r="P112" s="500" t="s">
        <v>661</v>
      </c>
      <c r="Q112" s="501" t="s">
        <v>661</v>
      </c>
      <c r="R112" s="500" t="s">
        <v>240</v>
      </c>
      <c r="S112" s="500" t="s">
        <v>803</v>
      </c>
      <c r="T112" s="500" t="s">
        <v>673</v>
      </c>
      <c r="U112" s="499" t="s">
        <v>695</v>
      </c>
      <c r="V112" s="500" t="s">
        <v>803</v>
      </c>
      <c r="W112" s="501" t="s">
        <v>672</v>
      </c>
      <c r="X112" s="500" t="s">
        <v>661</v>
      </c>
      <c r="Y112" s="500" t="s">
        <v>661</v>
      </c>
      <c r="Z112" s="501" t="s">
        <v>661</v>
      </c>
      <c r="AA112" s="499" t="s">
        <v>690</v>
      </c>
      <c r="AB112" s="500" t="s">
        <v>687</v>
      </c>
      <c r="AC112" s="501" t="s">
        <v>672</v>
      </c>
      <c r="AD112" s="499" t="s">
        <v>661</v>
      </c>
      <c r="AE112" s="500" t="s">
        <v>661</v>
      </c>
      <c r="AF112" s="501" t="s">
        <v>661</v>
      </c>
      <c r="AG112" s="500" t="s">
        <v>661</v>
      </c>
      <c r="AH112" s="500" t="s">
        <v>661</v>
      </c>
      <c r="AI112" s="500" t="s">
        <v>661</v>
      </c>
      <c r="AJ112" s="499" t="s">
        <v>917</v>
      </c>
      <c r="AK112" s="500" t="s">
        <v>915</v>
      </c>
      <c r="AL112" s="501" t="s">
        <v>672</v>
      </c>
      <c r="AM112" s="500" t="str">
        <f t="shared" si="0"/>
        <v>S2-0119-D1Y0</v>
      </c>
      <c r="AN112" s="500" t="s">
        <v>946</v>
      </c>
      <c r="AO112" s="500">
        <v>1</v>
      </c>
      <c r="AP112" s="499" t="s">
        <v>661</v>
      </c>
      <c r="AQ112" s="500" t="s">
        <v>661</v>
      </c>
      <c r="AR112" s="501" t="s">
        <v>661</v>
      </c>
      <c r="AS112" s="500" t="s">
        <v>661</v>
      </c>
      <c r="AT112" s="500" t="s">
        <v>661</v>
      </c>
      <c r="AU112" s="500" t="s">
        <v>661</v>
      </c>
      <c r="AV112" s="499" t="s">
        <v>661</v>
      </c>
      <c r="AW112" s="500" t="s">
        <v>661</v>
      </c>
      <c r="AX112" s="501" t="s">
        <v>661</v>
      </c>
      <c r="AY112" s="499" t="s">
        <v>661</v>
      </c>
      <c r="AZ112" s="500" t="s">
        <v>661</v>
      </c>
      <c r="BA112" s="501" t="s">
        <v>661</v>
      </c>
      <c r="BB112" s="499" t="s">
        <v>661</v>
      </c>
      <c r="BC112" s="500" t="s">
        <v>661</v>
      </c>
      <c r="BD112" s="501" t="s">
        <v>661</v>
      </c>
      <c r="BE112" s="500" t="s">
        <v>661</v>
      </c>
      <c r="BF112" s="500" t="s">
        <v>661</v>
      </c>
      <c r="BG112" s="500" t="s">
        <v>661</v>
      </c>
      <c r="BH112" s="499" t="s">
        <v>661</v>
      </c>
      <c r="BI112" s="500" t="s">
        <v>661</v>
      </c>
      <c r="BJ112" s="501" t="s">
        <v>661</v>
      </c>
      <c r="BK112" s="500" t="s">
        <v>661</v>
      </c>
      <c r="BL112" s="500" t="s">
        <v>661</v>
      </c>
      <c r="BM112" s="500" t="s">
        <v>661</v>
      </c>
      <c r="BN112" s="499" t="s">
        <v>661</v>
      </c>
      <c r="BO112" s="500" t="s">
        <v>661</v>
      </c>
      <c r="BP112" s="501" t="s">
        <v>661</v>
      </c>
      <c r="BQ112" s="500" t="s">
        <v>661</v>
      </c>
      <c r="BR112" s="500" t="s">
        <v>661</v>
      </c>
      <c r="BS112" s="500" t="s">
        <v>661</v>
      </c>
      <c r="BT112" s="499" t="s">
        <v>661</v>
      </c>
      <c r="BU112" s="500" t="s">
        <v>661</v>
      </c>
      <c r="BV112" s="501" t="s">
        <v>661</v>
      </c>
      <c r="BW112" s="510"/>
      <c r="BX112" s="492" t="str">
        <f t="shared" si="1"/>
        <v>D1Y0</v>
      </c>
      <c r="BY112" s="503" t="s">
        <v>931</v>
      </c>
      <c r="BZ112" s="500" t="s">
        <v>810</v>
      </c>
      <c r="CA112" s="500" t="s">
        <v>738</v>
      </c>
      <c r="CB112" s="449">
        <v>1</v>
      </c>
      <c r="CC112" s="503">
        <v>1</v>
      </c>
      <c r="CD112" s="499" t="s">
        <v>677</v>
      </c>
      <c r="CE112" s="500" t="s">
        <v>662</v>
      </c>
      <c r="CF112" s="501" t="s">
        <v>692</v>
      </c>
      <c r="CG112" s="499" t="s">
        <v>679</v>
      </c>
      <c r="CH112" s="500" t="s">
        <v>732</v>
      </c>
      <c r="CI112" s="501" t="s">
        <v>692</v>
      </c>
      <c r="CJ112" s="499" t="s">
        <v>678</v>
      </c>
      <c r="CK112" s="500" t="s">
        <v>733</v>
      </c>
      <c r="CL112" s="501" t="s">
        <v>673</v>
      </c>
      <c r="CM112" s="499" t="s">
        <v>680</v>
      </c>
      <c r="CN112" s="500" t="s">
        <v>734</v>
      </c>
      <c r="CO112" s="501" t="s">
        <v>673</v>
      </c>
      <c r="CP112" s="499" t="s">
        <v>661</v>
      </c>
      <c r="CQ112" s="500" t="s">
        <v>661</v>
      </c>
      <c r="CR112" s="501" t="s">
        <v>661</v>
      </c>
      <c r="CS112" s="499" t="s">
        <v>661</v>
      </c>
      <c r="CT112" s="500" t="s">
        <v>661</v>
      </c>
      <c r="CU112" s="501" t="s">
        <v>661</v>
      </c>
      <c r="CV112" s="503" t="s">
        <v>944</v>
      </c>
      <c r="CW112" s="499" t="s">
        <v>685</v>
      </c>
      <c r="CX112" s="500" t="s">
        <v>686</v>
      </c>
      <c r="CY112" s="453">
        <v>1</v>
      </c>
      <c r="CZ112" s="503">
        <v>0</v>
      </c>
      <c r="DA112" s="499" t="s">
        <v>661</v>
      </c>
      <c r="DB112" s="500" t="s">
        <v>661</v>
      </c>
      <c r="DC112" s="501" t="s">
        <v>661</v>
      </c>
      <c r="DD112" s="509"/>
      <c r="DE112" s="510"/>
    </row>
    <row r="113" spans="1:231" s="28" customFormat="1" ht="12.75" customHeight="1" x14ac:dyDescent="0.15">
      <c r="A113" s="492"/>
      <c r="B113" s="504" t="s">
        <v>787</v>
      </c>
      <c r="C113" s="499" t="s">
        <v>691</v>
      </c>
      <c r="D113" s="500" t="s">
        <v>226</v>
      </c>
      <c r="E113" s="501" t="s">
        <v>672</v>
      </c>
      <c r="F113" s="499" t="s">
        <v>688</v>
      </c>
      <c r="G113" s="500" t="s">
        <v>689</v>
      </c>
      <c r="H113" s="501" t="s">
        <v>672</v>
      </c>
      <c r="I113" s="500" t="s">
        <v>681</v>
      </c>
      <c r="J113" s="500" t="s">
        <v>740</v>
      </c>
      <c r="K113" s="500" t="s">
        <v>672</v>
      </c>
      <c r="L113" s="500" t="s">
        <v>683</v>
      </c>
      <c r="M113" s="500" t="s">
        <v>569</v>
      </c>
      <c r="N113" s="500" t="s">
        <v>672</v>
      </c>
      <c r="O113" s="499" t="s">
        <v>661</v>
      </c>
      <c r="P113" s="500" t="s">
        <v>661</v>
      </c>
      <c r="Q113" s="501" t="s">
        <v>661</v>
      </c>
      <c r="R113" s="500" t="s">
        <v>661</v>
      </c>
      <c r="S113" s="500" t="s">
        <v>661</v>
      </c>
      <c r="T113" s="500" t="s">
        <v>661</v>
      </c>
      <c r="U113" s="499" t="s">
        <v>661</v>
      </c>
      <c r="V113" s="500" t="s">
        <v>661</v>
      </c>
      <c r="W113" s="501" t="s">
        <v>661</v>
      </c>
      <c r="X113" s="500" t="s">
        <v>661</v>
      </c>
      <c r="Y113" s="500" t="s">
        <v>661</v>
      </c>
      <c r="Z113" s="501" t="s">
        <v>661</v>
      </c>
      <c r="AA113" s="499" t="s">
        <v>690</v>
      </c>
      <c r="AB113" s="500" t="s">
        <v>687</v>
      </c>
      <c r="AC113" s="501" t="s">
        <v>672</v>
      </c>
      <c r="AD113" s="499" t="s">
        <v>661</v>
      </c>
      <c r="AE113" s="500" t="s">
        <v>661</v>
      </c>
      <c r="AF113" s="501" t="s">
        <v>661</v>
      </c>
      <c r="AG113" s="500" t="s">
        <v>661</v>
      </c>
      <c r="AH113" s="500" t="s">
        <v>661</v>
      </c>
      <c r="AI113" s="500" t="s">
        <v>661</v>
      </c>
      <c r="AJ113" s="499" t="s">
        <v>917</v>
      </c>
      <c r="AK113" s="500" t="s">
        <v>915</v>
      </c>
      <c r="AL113" s="501" t="s">
        <v>672</v>
      </c>
      <c r="AM113" s="500" t="str">
        <f t="shared" ref="AM113:AM144" si="2">"S2-0119-"&amp;BY113&amp;CC113&amp;CV113&amp;CZ113&amp;DD113</f>
        <v>S2-0119-B3Y0</v>
      </c>
      <c r="AN113" s="500" t="s">
        <v>946</v>
      </c>
      <c r="AO113" s="500">
        <v>1</v>
      </c>
      <c r="AP113" s="499" t="s">
        <v>661</v>
      </c>
      <c r="AQ113" s="500" t="s">
        <v>661</v>
      </c>
      <c r="AR113" s="501" t="s">
        <v>661</v>
      </c>
      <c r="AS113" s="500" t="s">
        <v>661</v>
      </c>
      <c r="AT113" s="500" t="s">
        <v>661</v>
      </c>
      <c r="AU113" s="500" t="s">
        <v>661</v>
      </c>
      <c r="AV113" s="499" t="s">
        <v>661</v>
      </c>
      <c r="AW113" s="500" t="s">
        <v>661</v>
      </c>
      <c r="AX113" s="501" t="s">
        <v>661</v>
      </c>
      <c r="AY113" s="499" t="s">
        <v>661</v>
      </c>
      <c r="AZ113" s="500" t="s">
        <v>661</v>
      </c>
      <c r="BA113" s="501" t="s">
        <v>661</v>
      </c>
      <c r="BB113" s="499" t="s">
        <v>661</v>
      </c>
      <c r="BC113" s="500" t="s">
        <v>661</v>
      </c>
      <c r="BD113" s="501" t="s">
        <v>661</v>
      </c>
      <c r="BE113" s="500" t="s">
        <v>661</v>
      </c>
      <c r="BF113" s="500" t="s">
        <v>661</v>
      </c>
      <c r="BG113" s="500" t="s">
        <v>661</v>
      </c>
      <c r="BH113" s="499" t="s">
        <v>661</v>
      </c>
      <c r="BI113" s="500" t="s">
        <v>661</v>
      </c>
      <c r="BJ113" s="501" t="s">
        <v>661</v>
      </c>
      <c r="BK113" s="500" t="s">
        <v>661</v>
      </c>
      <c r="BL113" s="500" t="s">
        <v>661</v>
      </c>
      <c r="BM113" s="500" t="s">
        <v>661</v>
      </c>
      <c r="BN113" s="499" t="s">
        <v>661</v>
      </c>
      <c r="BO113" s="500" t="s">
        <v>661</v>
      </c>
      <c r="BP113" s="501" t="s">
        <v>661</v>
      </c>
      <c r="BQ113" s="500" t="s">
        <v>661</v>
      </c>
      <c r="BR113" s="500" t="s">
        <v>661</v>
      </c>
      <c r="BS113" s="500" t="s">
        <v>661</v>
      </c>
      <c r="BT113" s="499" t="s">
        <v>661</v>
      </c>
      <c r="BU113" s="500" t="s">
        <v>661</v>
      </c>
      <c r="BV113" s="501" t="s">
        <v>661</v>
      </c>
      <c r="BW113" s="510"/>
      <c r="BX113" s="492" t="str">
        <f t="shared" ref="BX113:BX144" si="3">BY113&amp;CC113&amp;CV113&amp;CZ113&amp;DD113</f>
        <v>B3Y0</v>
      </c>
      <c r="BY113" s="503" t="s">
        <v>84</v>
      </c>
      <c r="BZ113" s="500" t="s">
        <v>737</v>
      </c>
      <c r="CA113" s="500" t="s">
        <v>738</v>
      </c>
      <c r="CB113" s="449">
        <v>1</v>
      </c>
      <c r="CC113" s="503">
        <v>3</v>
      </c>
      <c r="CD113" s="499" t="s">
        <v>677</v>
      </c>
      <c r="CE113" s="500" t="s">
        <v>662</v>
      </c>
      <c r="CF113" s="501" t="s">
        <v>692</v>
      </c>
      <c r="CG113" s="499" t="s">
        <v>679</v>
      </c>
      <c r="CH113" s="500" t="s">
        <v>732</v>
      </c>
      <c r="CI113" s="501" t="s">
        <v>692</v>
      </c>
      <c r="CJ113" s="499" t="s">
        <v>661</v>
      </c>
      <c r="CK113" s="500" t="s">
        <v>661</v>
      </c>
      <c r="CL113" s="501" t="s">
        <v>661</v>
      </c>
      <c r="CM113" s="499" t="s">
        <v>661</v>
      </c>
      <c r="CN113" s="500" t="s">
        <v>661</v>
      </c>
      <c r="CO113" s="501" t="s">
        <v>661</v>
      </c>
      <c r="CP113" s="499" t="s">
        <v>806</v>
      </c>
      <c r="CQ113" s="500" t="s">
        <v>733</v>
      </c>
      <c r="CR113" s="501" t="s">
        <v>673</v>
      </c>
      <c r="CS113" s="499" t="s">
        <v>739</v>
      </c>
      <c r="CT113" s="500" t="s">
        <v>734</v>
      </c>
      <c r="CU113" s="501" t="s">
        <v>673</v>
      </c>
      <c r="CV113" s="503" t="s">
        <v>944</v>
      </c>
      <c r="CW113" s="499" t="s">
        <v>685</v>
      </c>
      <c r="CX113" s="500" t="s">
        <v>686</v>
      </c>
      <c r="CY113" s="453">
        <v>1</v>
      </c>
      <c r="CZ113" s="503">
        <v>0</v>
      </c>
      <c r="DA113" s="499" t="s">
        <v>661</v>
      </c>
      <c r="DB113" s="500" t="s">
        <v>661</v>
      </c>
      <c r="DC113" s="501" t="s">
        <v>661</v>
      </c>
      <c r="DD113" s="509"/>
      <c r="DE113" s="510"/>
    </row>
    <row r="114" spans="1:231" s="28" customFormat="1" ht="12.75" customHeight="1" x14ac:dyDescent="0.15">
      <c r="A114" s="492"/>
      <c r="B114" s="504" t="s">
        <v>788</v>
      </c>
      <c r="C114" s="499" t="s">
        <v>691</v>
      </c>
      <c r="D114" s="500" t="s">
        <v>226</v>
      </c>
      <c r="E114" s="501" t="s">
        <v>672</v>
      </c>
      <c r="F114" s="499" t="s">
        <v>688</v>
      </c>
      <c r="G114" s="500" t="s">
        <v>689</v>
      </c>
      <c r="H114" s="501" t="s">
        <v>672</v>
      </c>
      <c r="I114" s="500" t="s">
        <v>681</v>
      </c>
      <c r="J114" s="500" t="s">
        <v>740</v>
      </c>
      <c r="K114" s="500" t="s">
        <v>672</v>
      </c>
      <c r="L114" s="499" t="s">
        <v>683</v>
      </c>
      <c r="M114" s="500" t="s">
        <v>569</v>
      </c>
      <c r="N114" s="500" t="s">
        <v>672</v>
      </c>
      <c r="O114" s="499" t="s">
        <v>661</v>
      </c>
      <c r="P114" s="500" t="s">
        <v>661</v>
      </c>
      <c r="Q114" s="501" t="s">
        <v>661</v>
      </c>
      <c r="R114" s="500" t="s">
        <v>661</v>
      </c>
      <c r="S114" s="500" t="s">
        <v>661</v>
      </c>
      <c r="T114" s="500" t="s">
        <v>661</v>
      </c>
      <c r="U114" s="499" t="s">
        <v>661</v>
      </c>
      <c r="V114" s="500" t="s">
        <v>661</v>
      </c>
      <c r="W114" s="501" t="s">
        <v>661</v>
      </c>
      <c r="X114" s="500" t="s">
        <v>661</v>
      </c>
      <c r="Y114" s="500" t="s">
        <v>661</v>
      </c>
      <c r="Z114" s="501" t="s">
        <v>661</v>
      </c>
      <c r="AA114" s="499" t="s">
        <v>690</v>
      </c>
      <c r="AB114" s="500" t="s">
        <v>687</v>
      </c>
      <c r="AC114" s="501" t="s">
        <v>672</v>
      </c>
      <c r="AD114" s="499" t="s">
        <v>661</v>
      </c>
      <c r="AE114" s="500" t="s">
        <v>661</v>
      </c>
      <c r="AF114" s="501" t="s">
        <v>661</v>
      </c>
      <c r="AG114" s="500" t="s">
        <v>661</v>
      </c>
      <c r="AH114" s="500" t="s">
        <v>661</v>
      </c>
      <c r="AI114" s="500" t="s">
        <v>661</v>
      </c>
      <c r="AJ114" s="499" t="s">
        <v>917</v>
      </c>
      <c r="AK114" s="500" t="s">
        <v>915</v>
      </c>
      <c r="AL114" s="501" t="s">
        <v>672</v>
      </c>
      <c r="AM114" s="500" t="str">
        <f t="shared" si="2"/>
        <v>S2-0119-C3Y0</v>
      </c>
      <c r="AN114" s="500" t="s">
        <v>946</v>
      </c>
      <c r="AO114" s="500">
        <v>1</v>
      </c>
      <c r="AP114" s="499" t="s">
        <v>661</v>
      </c>
      <c r="AQ114" s="500" t="s">
        <v>661</v>
      </c>
      <c r="AR114" s="501" t="s">
        <v>661</v>
      </c>
      <c r="AS114" s="500" t="s">
        <v>661</v>
      </c>
      <c r="AT114" s="500" t="s">
        <v>661</v>
      </c>
      <c r="AU114" s="500" t="s">
        <v>661</v>
      </c>
      <c r="AV114" s="499" t="s">
        <v>661</v>
      </c>
      <c r="AW114" s="500" t="s">
        <v>661</v>
      </c>
      <c r="AX114" s="501" t="s">
        <v>661</v>
      </c>
      <c r="AY114" s="499" t="s">
        <v>661</v>
      </c>
      <c r="AZ114" s="500" t="s">
        <v>661</v>
      </c>
      <c r="BA114" s="501" t="s">
        <v>661</v>
      </c>
      <c r="BB114" s="499" t="s">
        <v>661</v>
      </c>
      <c r="BC114" s="500" t="s">
        <v>661</v>
      </c>
      <c r="BD114" s="501" t="s">
        <v>661</v>
      </c>
      <c r="BE114" s="500" t="s">
        <v>661</v>
      </c>
      <c r="BF114" s="500" t="s">
        <v>661</v>
      </c>
      <c r="BG114" s="500" t="s">
        <v>661</v>
      </c>
      <c r="BH114" s="499" t="s">
        <v>661</v>
      </c>
      <c r="BI114" s="500" t="s">
        <v>661</v>
      </c>
      <c r="BJ114" s="501" t="s">
        <v>661</v>
      </c>
      <c r="BK114" s="500" t="s">
        <v>661</v>
      </c>
      <c r="BL114" s="500" t="s">
        <v>661</v>
      </c>
      <c r="BM114" s="500" t="s">
        <v>661</v>
      </c>
      <c r="BN114" s="499" t="s">
        <v>661</v>
      </c>
      <c r="BO114" s="500" t="s">
        <v>661</v>
      </c>
      <c r="BP114" s="501" t="s">
        <v>661</v>
      </c>
      <c r="BQ114" s="500" t="s">
        <v>661</v>
      </c>
      <c r="BR114" s="500" t="s">
        <v>661</v>
      </c>
      <c r="BS114" s="500" t="s">
        <v>661</v>
      </c>
      <c r="BT114" s="499" t="s">
        <v>661</v>
      </c>
      <c r="BU114" s="500" t="s">
        <v>661</v>
      </c>
      <c r="BV114" s="501" t="s">
        <v>661</v>
      </c>
      <c r="BW114" s="508"/>
      <c r="BX114" s="492" t="str">
        <f t="shared" si="3"/>
        <v>C3Y0</v>
      </c>
      <c r="BY114" s="503" t="s">
        <v>929</v>
      </c>
      <c r="BZ114" s="505" t="s">
        <v>749</v>
      </c>
      <c r="CA114" s="505" t="s">
        <v>738</v>
      </c>
      <c r="CB114" s="449">
        <v>1</v>
      </c>
      <c r="CC114" s="503">
        <v>3</v>
      </c>
      <c r="CD114" s="499" t="s">
        <v>677</v>
      </c>
      <c r="CE114" s="500" t="s">
        <v>662</v>
      </c>
      <c r="CF114" s="501" t="s">
        <v>692</v>
      </c>
      <c r="CG114" s="499" t="s">
        <v>679</v>
      </c>
      <c r="CH114" s="500" t="s">
        <v>732</v>
      </c>
      <c r="CI114" s="501" t="s">
        <v>692</v>
      </c>
      <c r="CJ114" s="499" t="s">
        <v>661</v>
      </c>
      <c r="CK114" s="500" t="s">
        <v>661</v>
      </c>
      <c r="CL114" s="501" t="s">
        <v>661</v>
      </c>
      <c r="CM114" s="499" t="s">
        <v>661</v>
      </c>
      <c r="CN114" s="500" t="s">
        <v>661</v>
      </c>
      <c r="CO114" s="501" t="s">
        <v>661</v>
      </c>
      <c r="CP114" s="504" t="s">
        <v>806</v>
      </c>
      <c r="CQ114" s="505" t="s">
        <v>733</v>
      </c>
      <c r="CR114" s="506" t="s">
        <v>673</v>
      </c>
      <c r="CS114" s="499" t="s">
        <v>739</v>
      </c>
      <c r="CT114" s="500" t="s">
        <v>734</v>
      </c>
      <c r="CU114" s="501" t="s">
        <v>673</v>
      </c>
      <c r="CV114" s="503" t="s">
        <v>944</v>
      </c>
      <c r="CW114" s="499" t="s">
        <v>685</v>
      </c>
      <c r="CX114" s="500" t="s">
        <v>686</v>
      </c>
      <c r="CY114" s="453">
        <v>1</v>
      </c>
      <c r="CZ114" s="523">
        <v>0</v>
      </c>
      <c r="DA114" s="499" t="s">
        <v>661</v>
      </c>
      <c r="DB114" s="500" t="s">
        <v>661</v>
      </c>
      <c r="DC114" s="501" t="s">
        <v>661</v>
      </c>
      <c r="DD114" s="507"/>
      <c r="DE114" s="508"/>
      <c r="DF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</row>
    <row r="115" spans="1:231" s="28" customFormat="1" ht="12.75" customHeight="1" x14ac:dyDescent="0.15">
      <c r="A115" s="492"/>
      <c r="B115" s="504" t="s">
        <v>789</v>
      </c>
      <c r="C115" s="499" t="s">
        <v>691</v>
      </c>
      <c r="D115" s="500" t="s">
        <v>226</v>
      </c>
      <c r="E115" s="501" t="s">
        <v>672</v>
      </c>
      <c r="F115" s="499" t="s">
        <v>688</v>
      </c>
      <c r="G115" s="500" t="s">
        <v>689</v>
      </c>
      <c r="H115" s="501" t="s">
        <v>672</v>
      </c>
      <c r="I115" s="500" t="s">
        <v>681</v>
      </c>
      <c r="J115" s="500" t="s">
        <v>740</v>
      </c>
      <c r="K115" s="500" t="s">
        <v>672</v>
      </c>
      <c r="L115" s="499" t="s">
        <v>683</v>
      </c>
      <c r="M115" s="505" t="s">
        <v>569</v>
      </c>
      <c r="N115" s="500" t="s">
        <v>672</v>
      </c>
      <c r="O115" s="499" t="s">
        <v>661</v>
      </c>
      <c r="P115" s="500" t="s">
        <v>661</v>
      </c>
      <c r="Q115" s="501" t="s">
        <v>661</v>
      </c>
      <c r="R115" s="500" t="s">
        <v>661</v>
      </c>
      <c r="S115" s="500" t="s">
        <v>661</v>
      </c>
      <c r="T115" s="500" t="s">
        <v>661</v>
      </c>
      <c r="U115" s="499" t="s">
        <v>661</v>
      </c>
      <c r="V115" s="500" t="s">
        <v>661</v>
      </c>
      <c r="W115" s="501" t="s">
        <v>661</v>
      </c>
      <c r="X115" s="500" t="s">
        <v>661</v>
      </c>
      <c r="Y115" s="500" t="s">
        <v>661</v>
      </c>
      <c r="Z115" s="501" t="s">
        <v>661</v>
      </c>
      <c r="AA115" s="499" t="s">
        <v>690</v>
      </c>
      <c r="AB115" s="500" t="s">
        <v>687</v>
      </c>
      <c r="AC115" s="501" t="s">
        <v>672</v>
      </c>
      <c r="AD115" s="499" t="s">
        <v>661</v>
      </c>
      <c r="AE115" s="500" t="s">
        <v>661</v>
      </c>
      <c r="AF115" s="501" t="s">
        <v>661</v>
      </c>
      <c r="AG115" s="500" t="s">
        <v>661</v>
      </c>
      <c r="AH115" s="500" t="s">
        <v>661</v>
      </c>
      <c r="AI115" s="500" t="s">
        <v>661</v>
      </c>
      <c r="AJ115" s="499" t="s">
        <v>917</v>
      </c>
      <c r="AK115" s="500" t="s">
        <v>915</v>
      </c>
      <c r="AL115" s="501" t="s">
        <v>672</v>
      </c>
      <c r="AM115" s="500" t="str">
        <f t="shared" si="2"/>
        <v>S2-0119-F1Y0</v>
      </c>
      <c r="AN115" s="500" t="s">
        <v>946</v>
      </c>
      <c r="AO115" s="500">
        <v>1</v>
      </c>
      <c r="AP115" s="499" t="s">
        <v>661</v>
      </c>
      <c r="AQ115" s="500" t="s">
        <v>661</v>
      </c>
      <c r="AR115" s="501" t="s">
        <v>661</v>
      </c>
      <c r="AS115" s="500" t="s">
        <v>661</v>
      </c>
      <c r="AT115" s="500" t="s">
        <v>661</v>
      </c>
      <c r="AU115" s="500" t="s">
        <v>661</v>
      </c>
      <c r="AV115" s="499" t="s">
        <v>661</v>
      </c>
      <c r="AW115" s="500" t="s">
        <v>661</v>
      </c>
      <c r="AX115" s="501" t="s">
        <v>661</v>
      </c>
      <c r="AY115" s="499" t="s">
        <v>661</v>
      </c>
      <c r="AZ115" s="500" t="s">
        <v>661</v>
      </c>
      <c r="BA115" s="501" t="s">
        <v>661</v>
      </c>
      <c r="BB115" s="499" t="s">
        <v>661</v>
      </c>
      <c r="BC115" s="500" t="s">
        <v>661</v>
      </c>
      <c r="BD115" s="501" t="s">
        <v>661</v>
      </c>
      <c r="BE115" s="500" t="s">
        <v>661</v>
      </c>
      <c r="BF115" s="500" t="s">
        <v>661</v>
      </c>
      <c r="BG115" s="500" t="s">
        <v>661</v>
      </c>
      <c r="BH115" s="499" t="s">
        <v>661</v>
      </c>
      <c r="BI115" s="500" t="s">
        <v>661</v>
      </c>
      <c r="BJ115" s="501" t="s">
        <v>661</v>
      </c>
      <c r="BK115" s="500" t="s">
        <v>661</v>
      </c>
      <c r="BL115" s="500" t="s">
        <v>661</v>
      </c>
      <c r="BM115" s="500" t="s">
        <v>661</v>
      </c>
      <c r="BN115" s="499" t="s">
        <v>661</v>
      </c>
      <c r="BO115" s="500" t="s">
        <v>661</v>
      </c>
      <c r="BP115" s="501" t="s">
        <v>661</v>
      </c>
      <c r="BQ115" s="500" t="s">
        <v>661</v>
      </c>
      <c r="BR115" s="500" t="s">
        <v>661</v>
      </c>
      <c r="BS115" s="500" t="s">
        <v>661</v>
      </c>
      <c r="BT115" s="499" t="s">
        <v>661</v>
      </c>
      <c r="BU115" s="500" t="s">
        <v>661</v>
      </c>
      <c r="BV115" s="501" t="s">
        <v>661</v>
      </c>
      <c r="BW115" s="510"/>
      <c r="BX115" s="492" t="str">
        <f t="shared" si="3"/>
        <v>F1Y0</v>
      </c>
      <c r="BY115" s="503" t="s">
        <v>933</v>
      </c>
      <c r="BZ115" s="500" t="s">
        <v>804</v>
      </c>
      <c r="CA115" s="500" t="s">
        <v>738</v>
      </c>
      <c r="CB115" s="449">
        <v>1</v>
      </c>
      <c r="CC115" s="503">
        <v>1</v>
      </c>
      <c r="CD115" s="499" t="s">
        <v>677</v>
      </c>
      <c r="CE115" s="500" t="s">
        <v>662</v>
      </c>
      <c r="CF115" s="501" t="s">
        <v>692</v>
      </c>
      <c r="CG115" s="499" t="s">
        <v>679</v>
      </c>
      <c r="CH115" s="500" t="s">
        <v>732</v>
      </c>
      <c r="CI115" s="501" t="s">
        <v>692</v>
      </c>
      <c r="CJ115" s="499" t="s">
        <v>678</v>
      </c>
      <c r="CK115" s="500" t="s">
        <v>733</v>
      </c>
      <c r="CL115" s="501" t="s">
        <v>673</v>
      </c>
      <c r="CM115" s="499" t="s">
        <v>680</v>
      </c>
      <c r="CN115" s="500" t="s">
        <v>734</v>
      </c>
      <c r="CO115" s="501" t="s">
        <v>673</v>
      </c>
      <c r="CP115" s="499" t="s">
        <v>661</v>
      </c>
      <c r="CQ115" s="500" t="s">
        <v>661</v>
      </c>
      <c r="CR115" s="501" t="s">
        <v>661</v>
      </c>
      <c r="CS115" s="499" t="s">
        <v>661</v>
      </c>
      <c r="CT115" s="500" t="s">
        <v>661</v>
      </c>
      <c r="CU115" s="501" t="s">
        <v>661</v>
      </c>
      <c r="CV115" s="503" t="s">
        <v>944</v>
      </c>
      <c r="CW115" s="499" t="s">
        <v>685</v>
      </c>
      <c r="CX115" s="500" t="s">
        <v>686</v>
      </c>
      <c r="CY115" s="453">
        <v>1</v>
      </c>
      <c r="CZ115" s="503">
        <v>0</v>
      </c>
      <c r="DA115" s="499" t="s">
        <v>661</v>
      </c>
      <c r="DB115" s="500" t="s">
        <v>661</v>
      </c>
      <c r="DC115" s="501" t="s">
        <v>661</v>
      </c>
      <c r="DD115" s="509"/>
      <c r="DE115" s="510"/>
      <c r="DG115" s="31"/>
      <c r="DH115" s="31"/>
    </row>
    <row r="116" spans="1:231" s="28" customFormat="1" ht="12.75" customHeight="1" x14ac:dyDescent="0.15">
      <c r="A116" s="492"/>
      <c r="B116" s="504" t="s">
        <v>790</v>
      </c>
      <c r="C116" s="499" t="s">
        <v>693</v>
      </c>
      <c r="D116" s="500" t="s">
        <v>226</v>
      </c>
      <c r="E116" s="501" t="s">
        <v>672</v>
      </c>
      <c r="F116" s="504" t="s">
        <v>688</v>
      </c>
      <c r="G116" s="505" t="s">
        <v>689</v>
      </c>
      <c r="H116" s="506" t="s">
        <v>672</v>
      </c>
      <c r="I116" s="500" t="s">
        <v>681</v>
      </c>
      <c r="J116" s="500" t="s">
        <v>740</v>
      </c>
      <c r="K116" s="500" t="s">
        <v>672</v>
      </c>
      <c r="L116" s="504" t="s">
        <v>683</v>
      </c>
      <c r="M116" s="505" t="s">
        <v>569</v>
      </c>
      <c r="N116" s="505" t="s">
        <v>672</v>
      </c>
      <c r="O116" s="499" t="s">
        <v>661</v>
      </c>
      <c r="P116" s="500" t="s">
        <v>661</v>
      </c>
      <c r="Q116" s="501" t="s">
        <v>661</v>
      </c>
      <c r="R116" s="500" t="s">
        <v>661</v>
      </c>
      <c r="S116" s="500" t="s">
        <v>661</v>
      </c>
      <c r="T116" s="500" t="s">
        <v>661</v>
      </c>
      <c r="U116" s="499" t="s">
        <v>661</v>
      </c>
      <c r="V116" s="500" t="s">
        <v>661</v>
      </c>
      <c r="W116" s="501" t="s">
        <v>661</v>
      </c>
      <c r="X116" s="500" t="s">
        <v>661</v>
      </c>
      <c r="Y116" s="500" t="s">
        <v>661</v>
      </c>
      <c r="Z116" s="501" t="s">
        <v>661</v>
      </c>
      <c r="AA116" s="499" t="s">
        <v>690</v>
      </c>
      <c r="AB116" s="500" t="s">
        <v>687</v>
      </c>
      <c r="AC116" s="501" t="s">
        <v>672</v>
      </c>
      <c r="AD116" s="499" t="s">
        <v>661</v>
      </c>
      <c r="AE116" s="500" t="s">
        <v>661</v>
      </c>
      <c r="AF116" s="501" t="s">
        <v>661</v>
      </c>
      <c r="AG116" s="500" t="s">
        <v>661</v>
      </c>
      <c r="AH116" s="500" t="s">
        <v>661</v>
      </c>
      <c r="AI116" s="500" t="s">
        <v>661</v>
      </c>
      <c r="AJ116" s="499" t="s">
        <v>917</v>
      </c>
      <c r="AK116" s="500" t="s">
        <v>915</v>
      </c>
      <c r="AL116" s="501" t="s">
        <v>672</v>
      </c>
      <c r="AM116" s="500" t="str">
        <f t="shared" si="2"/>
        <v>S2-0119-F1Y0</v>
      </c>
      <c r="AN116" s="500" t="s">
        <v>946</v>
      </c>
      <c r="AO116" s="500">
        <v>1</v>
      </c>
      <c r="AP116" s="499" t="s">
        <v>661</v>
      </c>
      <c r="AQ116" s="500" t="s">
        <v>661</v>
      </c>
      <c r="AR116" s="501" t="s">
        <v>661</v>
      </c>
      <c r="AS116" s="500" t="s">
        <v>661</v>
      </c>
      <c r="AT116" s="500" t="s">
        <v>661</v>
      </c>
      <c r="AU116" s="500" t="s">
        <v>661</v>
      </c>
      <c r="AV116" s="499" t="s">
        <v>661</v>
      </c>
      <c r="AW116" s="500" t="s">
        <v>661</v>
      </c>
      <c r="AX116" s="501" t="s">
        <v>661</v>
      </c>
      <c r="AY116" s="499" t="s">
        <v>661</v>
      </c>
      <c r="AZ116" s="500" t="s">
        <v>661</v>
      </c>
      <c r="BA116" s="501" t="s">
        <v>661</v>
      </c>
      <c r="BB116" s="499" t="s">
        <v>661</v>
      </c>
      <c r="BC116" s="500" t="s">
        <v>661</v>
      </c>
      <c r="BD116" s="501" t="s">
        <v>661</v>
      </c>
      <c r="BE116" s="500" t="s">
        <v>661</v>
      </c>
      <c r="BF116" s="500" t="s">
        <v>661</v>
      </c>
      <c r="BG116" s="500" t="s">
        <v>661</v>
      </c>
      <c r="BH116" s="499" t="s">
        <v>661</v>
      </c>
      <c r="BI116" s="500" t="s">
        <v>661</v>
      </c>
      <c r="BJ116" s="501" t="s">
        <v>661</v>
      </c>
      <c r="BK116" s="500" t="s">
        <v>661</v>
      </c>
      <c r="BL116" s="500" t="s">
        <v>661</v>
      </c>
      <c r="BM116" s="500" t="s">
        <v>661</v>
      </c>
      <c r="BN116" s="499" t="s">
        <v>661</v>
      </c>
      <c r="BO116" s="500" t="s">
        <v>661</v>
      </c>
      <c r="BP116" s="501" t="s">
        <v>661</v>
      </c>
      <c r="BQ116" s="500" t="s">
        <v>661</v>
      </c>
      <c r="BR116" s="500" t="s">
        <v>661</v>
      </c>
      <c r="BS116" s="500" t="s">
        <v>661</v>
      </c>
      <c r="BT116" s="499" t="s">
        <v>661</v>
      </c>
      <c r="BU116" s="500" t="s">
        <v>661</v>
      </c>
      <c r="BV116" s="501" t="s">
        <v>661</v>
      </c>
      <c r="BW116" s="510"/>
      <c r="BX116" s="492" t="str">
        <f t="shared" si="3"/>
        <v>F1Y0</v>
      </c>
      <c r="BY116" s="503" t="s">
        <v>933</v>
      </c>
      <c r="BZ116" s="500" t="s">
        <v>804</v>
      </c>
      <c r="CA116" s="500" t="s">
        <v>738</v>
      </c>
      <c r="CB116" s="449">
        <v>1</v>
      </c>
      <c r="CC116" s="503">
        <v>1</v>
      </c>
      <c r="CD116" s="499" t="s">
        <v>677</v>
      </c>
      <c r="CE116" s="500" t="s">
        <v>662</v>
      </c>
      <c r="CF116" s="501" t="s">
        <v>692</v>
      </c>
      <c r="CG116" s="499" t="s">
        <v>679</v>
      </c>
      <c r="CH116" s="500" t="s">
        <v>732</v>
      </c>
      <c r="CI116" s="501" t="s">
        <v>692</v>
      </c>
      <c r="CJ116" s="499" t="s">
        <v>678</v>
      </c>
      <c r="CK116" s="500" t="s">
        <v>733</v>
      </c>
      <c r="CL116" s="501" t="s">
        <v>673</v>
      </c>
      <c r="CM116" s="499" t="s">
        <v>680</v>
      </c>
      <c r="CN116" s="500" t="s">
        <v>734</v>
      </c>
      <c r="CO116" s="501" t="s">
        <v>673</v>
      </c>
      <c r="CP116" s="499" t="s">
        <v>661</v>
      </c>
      <c r="CQ116" s="500" t="s">
        <v>661</v>
      </c>
      <c r="CR116" s="501" t="s">
        <v>661</v>
      </c>
      <c r="CS116" s="499" t="s">
        <v>661</v>
      </c>
      <c r="CT116" s="500" t="s">
        <v>661</v>
      </c>
      <c r="CU116" s="501" t="s">
        <v>661</v>
      </c>
      <c r="CV116" s="503" t="s">
        <v>944</v>
      </c>
      <c r="CW116" s="499" t="s">
        <v>685</v>
      </c>
      <c r="CX116" s="500" t="s">
        <v>686</v>
      </c>
      <c r="CY116" s="453">
        <v>1</v>
      </c>
      <c r="CZ116" s="503">
        <v>0</v>
      </c>
      <c r="DA116" s="499" t="s">
        <v>661</v>
      </c>
      <c r="DB116" s="500" t="s">
        <v>661</v>
      </c>
      <c r="DC116" s="501" t="s">
        <v>661</v>
      </c>
      <c r="DD116" s="509"/>
      <c r="DE116" s="510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  <c r="GP116" s="31"/>
      <c r="GQ116" s="31"/>
      <c r="GR116" s="31"/>
      <c r="GS116" s="31"/>
      <c r="GT116" s="31"/>
      <c r="GU116" s="31"/>
      <c r="GV116" s="31"/>
      <c r="GW116" s="31"/>
      <c r="GX116" s="31"/>
      <c r="GY116" s="31"/>
      <c r="GZ116" s="31"/>
      <c r="HA116" s="31"/>
      <c r="HB116" s="31"/>
      <c r="HC116" s="31"/>
      <c r="HD116" s="31"/>
      <c r="HE116" s="31"/>
      <c r="HF116" s="31"/>
      <c r="HG116" s="31"/>
      <c r="HH116" s="31"/>
      <c r="HI116" s="31"/>
      <c r="HJ116" s="31"/>
      <c r="HK116" s="31"/>
      <c r="HL116" s="31"/>
      <c r="HM116" s="31"/>
      <c r="HN116" s="31"/>
      <c r="HO116" s="31"/>
      <c r="HP116" s="31"/>
      <c r="HQ116" s="31"/>
      <c r="HR116" s="31"/>
      <c r="HS116" s="31"/>
      <c r="HT116" s="31"/>
      <c r="HU116" s="31"/>
      <c r="HV116" s="31"/>
      <c r="HW116" s="31"/>
    </row>
    <row r="117" spans="1:231" s="28" customFormat="1" ht="12.75" customHeight="1" x14ac:dyDescent="0.15">
      <c r="A117" s="492"/>
      <c r="B117" s="504" t="s">
        <v>791</v>
      </c>
      <c r="C117" s="499" t="s">
        <v>691</v>
      </c>
      <c r="D117" s="500" t="s">
        <v>226</v>
      </c>
      <c r="E117" s="501" t="s">
        <v>672</v>
      </c>
      <c r="F117" s="499" t="s">
        <v>688</v>
      </c>
      <c r="G117" s="500" t="s">
        <v>689</v>
      </c>
      <c r="H117" s="501" t="s">
        <v>672</v>
      </c>
      <c r="I117" s="500" t="s">
        <v>681</v>
      </c>
      <c r="J117" s="500" t="s">
        <v>740</v>
      </c>
      <c r="K117" s="500" t="s">
        <v>672</v>
      </c>
      <c r="L117" s="499" t="s">
        <v>683</v>
      </c>
      <c r="M117" s="505" t="s">
        <v>569</v>
      </c>
      <c r="N117" s="500" t="s">
        <v>672</v>
      </c>
      <c r="O117" s="499" t="s">
        <v>661</v>
      </c>
      <c r="P117" s="500" t="s">
        <v>661</v>
      </c>
      <c r="Q117" s="501" t="s">
        <v>661</v>
      </c>
      <c r="R117" s="500" t="s">
        <v>661</v>
      </c>
      <c r="S117" s="500" t="s">
        <v>661</v>
      </c>
      <c r="T117" s="500" t="s">
        <v>661</v>
      </c>
      <c r="U117" s="499" t="s">
        <v>661</v>
      </c>
      <c r="V117" s="500" t="s">
        <v>661</v>
      </c>
      <c r="W117" s="501" t="s">
        <v>661</v>
      </c>
      <c r="X117" s="500" t="s">
        <v>661</v>
      </c>
      <c r="Y117" s="500" t="s">
        <v>661</v>
      </c>
      <c r="Z117" s="501" t="s">
        <v>661</v>
      </c>
      <c r="AA117" s="499" t="s">
        <v>690</v>
      </c>
      <c r="AB117" s="500" t="s">
        <v>687</v>
      </c>
      <c r="AC117" s="501" t="s">
        <v>672</v>
      </c>
      <c r="AD117" s="499" t="s">
        <v>661</v>
      </c>
      <c r="AE117" s="500" t="s">
        <v>661</v>
      </c>
      <c r="AF117" s="501" t="s">
        <v>661</v>
      </c>
      <c r="AG117" s="500" t="s">
        <v>661</v>
      </c>
      <c r="AH117" s="500" t="s">
        <v>661</v>
      </c>
      <c r="AI117" s="500" t="s">
        <v>661</v>
      </c>
      <c r="AJ117" s="499" t="s">
        <v>917</v>
      </c>
      <c r="AK117" s="500" t="s">
        <v>915</v>
      </c>
      <c r="AL117" s="501" t="s">
        <v>672</v>
      </c>
      <c r="AM117" s="500" t="str">
        <f t="shared" si="2"/>
        <v>S2-0119-P1W0</v>
      </c>
      <c r="AN117" s="500" t="s">
        <v>946</v>
      </c>
      <c r="AO117" s="500">
        <v>1</v>
      </c>
      <c r="AP117" s="499" t="s">
        <v>661</v>
      </c>
      <c r="AQ117" s="500" t="s">
        <v>661</v>
      </c>
      <c r="AR117" s="501" t="s">
        <v>661</v>
      </c>
      <c r="AS117" s="500" t="s">
        <v>661</v>
      </c>
      <c r="AT117" s="500" t="s">
        <v>661</v>
      </c>
      <c r="AU117" s="500" t="s">
        <v>661</v>
      </c>
      <c r="AV117" s="499" t="s">
        <v>661</v>
      </c>
      <c r="AW117" s="500" t="s">
        <v>661</v>
      </c>
      <c r="AX117" s="501" t="s">
        <v>661</v>
      </c>
      <c r="AY117" s="499" t="s">
        <v>661</v>
      </c>
      <c r="AZ117" s="500" t="s">
        <v>661</v>
      </c>
      <c r="BA117" s="501" t="s">
        <v>661</v>
      </c>
      <c r="BB117" s="499" t="s">
        <v>661</v>
      </c>
      <c r="BC117" s="500" t="s">
        <v>661</v>
      </c>
      <c r="BD117" s="501" t="s">
        <v>661</v>
      </c>
      <c r="BE117" s="500" t="s">
        <v>661</v>
      </c>
      <c r="BF117" s="500" t="s">
        <v>661</v>
      </c>
      <c r="BG117" s="500" t="s">
        <v>661</v>
      </c>
      <c r="BH117" s="499" t="s">
        <v>661</v>
      </c>
      <c r="BI117" s="500" t="s">
        <v>661</v>
      </c>
      <c r="BJ117" s="501" t="s">
        <v>661</v>
      </c>
      <c r="BK117" s="500" t="s">
        <v>661</v>
      </c>
      <c r="BL117" s="500" t="s">
        <v>661</v>
      </c>
      <c r="BM117" s="500" t="s">
        <v>661</v>
      </c>
      <c r="BN117" s="499" t="s">
        <v>661</v>
      </c>
      <c r="BO117" s="500" t="s">
        <v>661</v>
      </c>
      <c r="BP117" s="501" t="s">
        <v>661</v>
      </c>
      <c r="BQ117" s="500" t="s">
        <v>661</v>
      </c>
      <c r="BR117" s="500" t="s">
        <v>661</v>
      </c>
      <c r="BS117" s="500" t="s">
        <v>661</v>
      </c>
      <c r="BT117" s="499" t="s">
        <v>661</v>
      </c>
      <c r="BU117" s="500" t="s">
        <v>661</v>
      </c>
      <c r="BV117" s="501" t="s">
        <v>661</v>
      </c>
      <c r="BW117" s="510"/>
      <c r="BX117" s="492" t="str">
        <f t="shared" si="3"/>
        <v>P1W0</v>
      </c>
      <c r="BY117" s="503" t="s">
        <v>941</v>
      </c>
      <c r="BZ117" s="500" t="s">
        <v>811</v>
      </c>
      <c r="CA117" s="500" t="s">
        <v>738</v>
      </c>
      <c r="CB117" s="449">
        <v>1</v>
      </c>
      <c r="CC117" s="503">
        <v>1</v>
      </c>
      <c r="CD117" s="499" t="s">
        <v>677</v>
      </c>
      <c r="CE117" s="500" t="s">
        <v>662</v>
      </c>
      <c r="CF117" s="501" t="s">
        <v>692</v>
      </c>
      <c r="CG117" s="499" t="s">
        <v>679</v>
      </c>
      <c r="CH117" s="500" t="s">
        <v>732</v>
      </c>
      <c r="CI117" s="501" t="s">
        <v>692</v>
      </c>
      <c r="CJ117" s="499" t="s">
        <v>678</v>
      </c>
      <c r="CK117" s="500" t="s">
        <v>733</v>
      </c>
      <c r="CL117" s="501" t="s">
        <v>673</v>
      </c>
      <c r="CM117" s="499" t="s">
        <v>680</v>
      </c>
      <c r="CN117" s="500" t="s">
        <v>734</v>
      </c>
      <c r="CO117" s="501" t="s">
        <v>673</v>
      </c>
      <c r="CP117" s="499" t="s">
        <v>661</v>
      </c>
      <c r="CQ117" s="500" t="s">
        <v>661</v>
      </c>
      <c r="CR117" s="501" t="s">
        <v>661</v>
      </c>
      <c r="CS117" s="499" t="s">
        <v>661</v>
      </c>
      <c r="CT117" s="500" t="s">
        <v>661</v>
      </c>
      <c r="CU117" s="501" t="s">
        <v>661</v>
      </c>
      <c r="CV117" s="503" t="s">
        <v>942</v>
      </c>
      <c r="CW117" s="499" t="s">
        <v>697</v>
      </c>
      <c r="CX117" s="500" t="s">
        <v>686</v>
      </c>
      <c r="CY117" s="501" t="s">
        <v>672</v>
      </c>
      <c r="CZ117" s="503">
        <v>0</v>
      </c>
      <c r="DA117" s="499" t="s">
        <v>661</v>
      </c>
      <c r="DB117" s="500" t="s">
        <v>661</v>
      </c>
      <c r="DC117" s="501" t="s">
        <v>661</v>
      </c>
      <c r="DD117" s="509"/>
      <c r="DE117" s="510"/>
    </row>
    <row r="118" spans="1:231" s="28" customFormat="1" ht="12.75" customHeight="1" x14ac:dyDescent="0.15">
      <c r="A118" s="492"/>
      <c r="B118" s="504" t="s">
        <v>792</v>
      </c>
      <c r="C118" s="499" t="s">
        <v>693</v>
      </c>
      <c r="D118" s="500" t="s">
        <v>226</v>
      </c>
      <c r="E118" s="501" t="s">
        <v>672</v>
      </c>
      <c r="F118" s="504" t="s">
        <v>688</v>
      </c>
      <c r="G118" s="505" t="s">
        <v>689</v>
      </c>
      <c r="H118" s="506" t="s">
        <v>672</v>
      </c>
      <c r="I118" s="500" t="s">
        <v>681</v>
      </c>
      <c r="J118" s="500" t="s">
        <v>740</v>
      </c>
      <c r="K118" s="500" t="s">
        <v>672</v>
      </c>
      <c r="L118" s="504" t="s">
        <v>683</v>
      </c>
      <c r="M118" s="505" t="s">
        <v>569</v>
      </c>
      <c r="N118" s="505" t="s">
        <v>672</v>
      </c>
      <c r="O118" s="499" t="s">
        <v>661</v>
      </c>
      <c r="P118" s="500" t="s">
        <v>661</v>
      </c>
      <c r="Q118" s="501" t="s">
        <v>661</v>
      </c>
      <c r="R118" s="500" t="s">
        <v>661</v>
      </c>
      <c r="S118" s="500" t="s">
        <v>661</v>
      </c>
      <c r="T118" s="500" t="s">
        <v>661</v>
      </c>
      <c r="U118" s="499" t="s">
        <v>661</v>
      </c>
      <c r="V118" s="500" t="s">
        <v>661</v>
      </c>
      <c r="W118" s="501" t="s">
        <v>661</v>
      </c>
      <c r="X118" s="500" t="s">
        <v>661</v>
      </c>
      <c r="Y118" s="500" t="s">
        <v>661</v>
      </c>
      <c r="Z118" s="501" t="s">
        <v>661</v>
      </c>
      <c r="AA118" s="499" t="s">
        <v>690</v>
      </c>
      <c r="AB118" s="500" t="s">
        <v>687</v>
      </c>
      <c r="AC118" s="501" t="s">
        <v>672</v>
      </c>
      <c r="AD118" s="499" t="s">
        <v>661</v>
      </c>
      <c r="AE118" s="500" t="s">
        <v>661</v>
      </c>
      <c r="AF118" s="501" t="s">
        <v>661</v>
      </c>
      <c r="AG118" s="500" t="s">
        <v>661</v>
      </c>
      <c r="AH118" s="500" t="s">
        <v>661</v>
      </c>
      <c r="AI118" s="500" t="s">
        <v>661</v>
      </c>
      <c r="AJ118" s="499" t="s">
        <v>917</v>
      </c>
      <c r="AK118" s="500" t="s">
        <v>915</v>
      </c>
      <c r="AL118" s="501" t="s">
        <v>672</v>
      </c>
      <c r="AM118" s="500" t="str">
        <f t="shared" si="2"/>
        <v>S2-0119-P1W0</v>
      </c>
      <c r="AN118" s="500" t="s">
        <v>946</v>
      </c>
      <c r="AO118" s="500">
        <v>1</v>
      </c>
      <c r="AP118" s="499" t="s">
        <v>661</v>
      </c>
      <c r="AQ118" s="500" t="s">
        <v>661</v>
      </c>
      <c r="AR118" s="501" t="s">
        <v>661</v>
      </c>
      <c r="AS118" s="500" t="s">
        <v>661</v>
      </c>
      <c r="AT118" s="500" t="s">
        <v>661</v>
      </c>
      <c r="AU118" s="500" t="s">
        <v>661</v>
      </c>
      <c r="AV118" s="499" t="s">
        <v>661</v>
      </c>
      <c r="AW118" s="500" t="s">
        <v>661</v>
      </c>
      <c r="AX118" s="501" t="s">
        <v>661</v>
      </c>
      <c r="AY118" s="499" t="s">
        <v>661</v>
      </c>
      <c r="AZ118" s="500" t="s">
        <v>661</v>
      </c>
      <c r="BA118" s="501" t="s">
        <v>661</v>
      </c>
      <c r="BB118" s="499" t="s">
        <v>661</v>
      </c>
      <c r="BC118" s="500" t="s">
        <v>661</v>
      </c>
      <c r="BD118" s="501" t="s">
        <v>661</v>
      </c>
      <c r="BE118" s="500" t="s">
        <v>661</v>
      </c>
      <c r="BF118" s="500" t="s">
        <v>661</v>
      </c>
      <c r="BG118" s="500" t="s">
        <v>661</v>
      </c>
      <c r="BH118" s="499" t="s">
        <v>661</v>
      </c>
      <c r="BI118" s="500" t="s">
        <v>661</v>
      </c>
      <c r="BJ118" s="501" t="s">
        <v>661</v>
      </c>
      <c r="BK118" s="500" t="s">
        <v>661</v>
      </c>
      <c r="BL118" s="500" t="s">
        <v>661</v>
      </c>
      <c r="BM118" s="500" t="s">
        <v>661</v>
      </c>
      <c r="BN118" s="499" t="s">
        <v>661</v>
      </c>
      <c r="BO118" s="500" t="s">
        <v>661</v>
      </c>
      <c r="BP118" s="501" t="s">
        <v>661</v>
      </c>
      <c r="BQ118" s="500" t="s">
        <v>661</v>
      </c>
      <c r="BR118" s="500" t="s">
        <v>661</v>
      </c>
      <c r="BS118" s="500" t="s">
        <v>661</v>
      </c>
      <c r="BT118" s="499" t="s">
        <v>661</v>
      </c>
      <c r="BU118" s="500" t="s">
        <v>661</v>
      </c>
      <c r="BV118" s="501" t="s">
        <v>661</v>
      </c>
      <c r="BW118" s="510"/>
      <c r="BX118" s="492" t="str">
        <f t="shared" si="3"/>
        <v>P1W0</v>
      </c>
      <c r="BY118" s="503" t="s">
        <v>941</v>
      </c>
      <c r="BZ118" s="500" t="s">
        <v>811</v>
      </c>
      <c r="CA118" s="500" t="s">
        <v>738</v>
      </c>
      <c r="CB118" s="449">
        <v>1</v>
      </c>
      <c r="CC118" s="503">
        <v>1</v>
      </c>
      <c r="CD118" s="499" t="s">
        <v>677</v>
      </c>
      <c r="CE118" s="500" t="s">
        <v>662</v>
      </c>
      <c r="CF118" s="501" t="s">
        <v>692</v>
      </c>
      <c r="CG118" s="499" t="s">
        <v>679</v>
      </c>
      <c r="CH118" s="500" t="s">
        <v>732</v>
      </c>
      <c r="CI118" s="501" t="s">
        <v>692</v>
      </c>
      <c r="CJ118" s="499" t="s">
        <v>678</v>
      </c>
      <c r="CK118" s="500" t="s">
        <v>733</v>
      </c>
      <c r="CL118" s="501" t="s">
        <v>673</v>
      </c>
      <c r="CM118" s="499" t="s">
        <v>680</v>
      </c>
      <c r="CN118" s="500" t="s">
        <v>734</v>
      </c>
      <c r="CO118" s="501" t="s">
        <v>673</v>
      </c>
      <c r="CP118" s="499" t="s">
        <v>661</v>
      </c>
      <c r="CQ118" s="500" t="s">
        <v>661</v>
      </c>
      <c r="CR118" s="501" t="s">
        <v>661</v>
      </c>
      <c r="CS118" s="499" t="s">
        <v>661</v>
      </c>
      <c r="CT118" s="500" t="s">
        <v>661</v>
      </c>
      <c r="CU118" s="501" t="s">
        <v>661</v>
      </c>
      <c r="CV118" s="503" t="s">
        <v>942</v>
      </c>
      <c r="CW118" s="499" t="s">
        <v>697</v>
      </c>
      <c r="CX118" s="500" t="s">
        <v>686</v>
      </c>
      <c r="CY118" s="501" t="s">
        <v>672</v>
      </c>
      <c r="CZ118" s="503">
        <v>0</v>
      </c>
      <c r="DA118" s="499" t="s">
        <v>661</v>
      </c>
      <c r="DB118" s="500" t="s">
        <v>661</v>
      </c>
      <c r="DC118" s="501" t="s">
        <v>661</v>
      </c>
      <c r="DD118" s="509"/>
      <c r="DE118" s="510"/>
    </row>
    <row r="119" spans="1:231" s="28" customFormat="1" ht="12.75" customHeight="1" x14ac:dyDescent="0.15">
      <c r="A119" s="492"/>
      <c r="B119" s="504" t="s">
        <v>793</v>
      </c>
      <c r="C119" s="499" t="s">
        <v>691</v>
      </c>
      <c r="D119" s="500" t="s">
        <v>226</v>
      </c>
      <c r="E119" s="501" t="s">
        <v>672</v>
      </c>
      <c r="F119" s="499" t="s">
        <v>688</v>
      </c>
      <c r="G119" s="500" t="s">
        <v>689</v>
      </c>
      <c r="H119" s="501" t="s">
        <v>672</v>
      </c>
      <c r="I119" s="500" t="s">
        <v>681</v>
      </c>
      <c r="J119" s="500" t="s">
        <v>740</v>
      </c>
      <c r="K119" s="500" t="s">
        <v>672</v>
      </c>
      <c r="L119" s="499" t="s">
        <v>683</v>
      </c>
      <c r="M119" s="505" t="s">
        <v>569</v>
      </c>
      <c r="N119" s="500" t="s">
        <v>672</v>
      </c>
      <c r="O119" s="499" t="s">
        <v>661</v>
      </c>
      <c r="P119" s="500" t="s">
        <v>661</v>
      </c>
      <c r="Q119" s="501" t="s">
        <v>661</v>
      </c>
      <c r="R119" s="500" t="s">
        <v>240</v>
      </c>
      <c r="S119" s="500" t="s">
        <v>803</v>
      </c>
      <c r="T119" s="500" t="s">
        <v>672</v>
      </c>
      <c r="U119" s="499" t="s">
        <v>695</v>
      </c>
      <c r="V119" s="500" t="s">
        <v>803</v>
      </c>
      <c r="W119" s="501" t="s">
        <v>672</v>
      </c>
      <c r="X119" s="500" t="s">
        <v>661</v>
      </c>
      <c r="Y119" s="500" t="s">
        <v>661</v>
      </c>
      <c r="Z119" s="501" t="s">
        <v>661</v>
      </c>
      <c r="AA119" s="499" t="s">
        <v>690</v>
      </c>
      <c r="AB119" s="500" t="s">
        <v>687</v>
      </c>
      <c r="AC119" s="501" t="s">
        <v>672</v>
      </c>
      <c r="AD119" s="499" t="s">
        <v>661</v>
      </c>
      <c r="AE119" s="500" t="s">
        <v>661</v>
      </c>
      <c r="AF119" s="501" t="s">
        <v>661</v>
      </c>
      <c r="AG119" s="500" t="s">
        <v>661</v>
      </c>
      <c r="AH119" s="500" t="s">
        <v>661</v>
      </c>
      <c r="AI119" s="500" t="s">
        <v>661</v>
      </c>
      <c r="AJ119" s="499" t="s">
        <v>917</v>
      </c>
      <c r="AK119" s="500" t="s">
        <v>915</v>
      </c>
      <c r="AL119" s="501" t="s">
        <v>672</v>
      </c>
      <c r="AM119" s="500" t="str">
        <f t="shared" si="2"/>
        <v>S2-0119-D1W4-1</v>
      </c>
      <c r="AN119" s="500" t="s">
        <v>946</v>
      </c>
      <c r="AO119" s="500">
        <v>1</v>
      </c>
      <c r="AP119" s="499" t="s">
        <v>661</v>
      </c>
      <c r="AQ119" s="500" t="s">
        <v>661</v>
      </c>
      <c r="AR119" s="501" t="s">
        <v>661</v>
      </c>
      <c r="AS119" s="500" t="s">
        <v>661</v>
      </c>
      <c r="AT119" s="500" t="s">
        <v>661</v>
      </c>
      <c r="AU119" s="500" t="s">
        <v>661</v>
      </c>
      <c r="AV119" s="499" t="s">
        <v>661</v>
      </c>
      <c r="AW119" s="500" t="s">
        <v>661</v>
      </c>
      <c r="AX119" s="501" t="s">
        <v>661</v>
      </c>
      <c r="AY119" s="499" t="s">
        <v>661</v>
      </c>
      <c r="AZ119" s="500" t="s">
        <v>661</v>
      </c>
      <c r="BA119" s="501" t="s">
        <v>661</v>
      </c>
      <c r="BB119" s="499" t="s">
        <v>661</v>
      </c>
      <c r="BC119" s="500" t="s">
        <v>661</v>
      </c>
      <c r="BD119" s="501" t="s">
        <v>661</v>
      </c>
      <c r="BE119" s="500" t="s">
        <v>661</v>
      </c>
      <c r="BF119" s="500" t="s">
        <v>661</v>
      </c>
      <c r="BG119" s="500" t="s">
        <v>661</v>
      </c>
      <c r="BH119" s="499" t="s">
        <v>661</v>
      </c>
      <c r="BI119" s="500" t="s">
        <v>661</v>
      </c>
      <c r="BJ119" s="501" t="s">
        <v>661</v>
      </c>
      <c r="BK119" s="500" t="s">
        <v>661</v>
      </c>
      <c r="BL119" s="500" t="s">
        <v>661</v>
      </c>
      <c r="BM119" s="500" t="s">
        <v>661</v>
      </c>
      <c r="BN119" s="499" t="s">
        <v>661</v>
      </c>
      <c r="BO119" s="500" t="s">
        <v>661</v>
      </c>
      <c r="BP119" s="501" t="s">
        <v>661</v>
      </c>
      <c r="BQ119" s="500" t="s">
        <v>661</v>
      </c>
      <c r="BR119" s="500" t="s">
        <v>661</v>
      </c>
      <c r="BS119" s="500" t="s">
        <v>661</v>
      </c>
      <c r="BT119" s="499" t="s">
        <v>661</v>
      </c>
      <c r="BU119" s="500" t="s">
        <v>661</v>
      </c>
      <c r="BV119" s="501" t="s">
        <v>661</v>
      </c>
      <c r="BW119" s="510"/>
      <c r="BX119" s="492" t="str">
        <f t="shared" si="3"/>
        <v>D1W4-1</v>
      </c>
      <c r="BY119" s="503" t="s">
        <v>931</v>
      </c>
      <c r="BZ119" s="500" t="s">
        <v>810</v>
      </c>
      <c r="CA119" s="500" t="s">
        <v>738</v>
      </c>
      <c r="CB119" s="449">
        <v>1</v>
      </c>
      <c r="CC119" s="503">
        <v>1</v>
      </c>
      <c r="CD119" s="499" t="s">
        <v>677</v>
      </c>
      <c r="CE119" s="500" t="s">
        <v>662</v>
      </c>
      <c r="CF119" s="501" t="s">
        <v>692</v>
      </c>
      <c r="CG119" s="499" t="s">
        <v>679</v>
      </c>
      <c r="CH119" s="500" t="s">
        <v>732</v>
      </c>
      <c r="CI119" s="501" t="s">
        <v>692</v>
      </c>
      <c r="CJ119" s="499" t="s">
        <v>678</v>
      </c>
      <c r="CK119" s="500" t="s">
        <v>733</v>
      </c>
      <c r="CL119" s="501" t="s">
        <v>673</v>
      </c>
      <c r="CM119" s="499" t="s">
        <v>680</v>
      </c>
      <c r="CN119" s="500" t="s">
        <v>734</v>
      </c>
      <c r="CO119" s="501" t="s">
        <v>673</v>
      </c>
      <c r="CP119" s="499" t="s">
        <v>661</v>
      </c>
      <c r="CQ119" s="500" t="s">
        <v>661</v>
      </c>
      <c r="CR119" s="501" t="s">
        <v>661</v>
      </c>
      <c r="CS119" s="499" t="s">
        <v>661</v>
      </c>
      <c r="CT119" s="500" t="s">
        <v>661</v>
      </c>
      <c r="CU119" s="501" t="s">
        <v>661</v>
      </c>
      <c r="CV119" s="503" t="s">
        <v>942</v>
      </c>
      <c r="CW119" s="499" t="s">
        <v>697</v>
      </c>
      <c r="CX119" s="500" t="s">
        <v>686</v>
      </c>
      <c r="CY119" s="501" t="s">
        <v>672</v>
      </c>
      <c r="CZ119" s="503">
        <v>4</v>
      </c>
      <c r="DA119" s="499" t="s">
        <v>752</v>
      </c>
      <c r="DB119" s="500" t="s">
        <v>736</v>
      </c>
      <c r="DC119" s="501" t="s">
        <v>672</v>
      </c>
      <c r="DD119" s="503">
        <v>-1</v>
      </c>
      <c r="DE119" s="510"/>
      <c r="DG119" s="31"/>
      <c r="DH119" s="31"/>
    </row>
    <row r="120" spans="1:231" s="28" customFormat="1" ht="12.75" customHeight="1" x14ac:dyDescent="0.15">
      <c r="A120" s="492"/>
      <c r="B120" s="504" t="s">
        <v>794</v>
      </c>
      <c r="C120" s="499" t="s">
        <v>693</v>
      </c>
      <c r="D120" s="500" t="s">
        <v>226</v>
      </c>
      <c r="E120" s="501" t="s">
        <v>672</v>
      </c>
      <c r="F120" s="499" t="s">
        <v>688</v>
      </c>
      <c r="G120" s="500" t="s">
        <v>689</v>
      </c>
      <c r="H120" s="501" t="s">
        <v>672</v>
      </c>
      <c r="I120" s="505" t="s">
        <v>681</v>
      </c>
      <c r="J120" s="505" t="s">
        <v>740</v>
      </c>
      <c r="K120" s="505" t="s">
        <v>672</v>
      </c>
      <c r="L120" s="504" t="s">
        <v>683</v>
      </c>
      <c r="M120" s="505" t="s">
        <v>569</v>
      </c>
      <c r="N120" s="505" t="s">
        <v>672</v>
      </c>
      <c r="O120" s="499" t="s">
        <v>661</v>
      </c>
      <c r="P120" s="500" t="s">
        <v>661</v>
      </c>
      <c r="Q120" s="501" t="s">
        <v>661</v>
      </c>
      <c r="R120" s="500" t="s">
        <v>240</v>
      </c>
      <c r="S120" s="500" t="s">
        <v>803</v>
      </c>
      <c r="T120" s="500" t="s">
        <v>672</v>
      </c>
      <c r="U120" s="499" t="s">
        <v>695</v>
      </c>
      <c r="V120" s="500" t="s">
        <v>803</v>
      </c>
      <c r="W120" s="501" t="s">
        <v>672</v>
      </c>
      <c r="X120" s="500" t="s">
        <v>661</v>
      </c>
      <c r="Y120" s="500" t="s">
        <v>661</v>
      </c>
      <c r="Z120" s="501" t="s">
        <v>661</v>
      </c>
      <c r="AA120" s="499" t="s">
        <v>690</v>
      </c>
      <c r="AB120" s="500" t="s">
        <v>687</v>
      </c>
      <c r="AC120" s="501" t="s">
        <v>672</v>
      </c>
      <c r="AD120" s="499" t="s">
        <v>661</v>
      </c>
      <c r="AE120" s="500" t="s">
        <v>661</v>
      </c>
      <c r="AF120" s="501" t="s">
        <v>661</v>
      </c>
      <c r="AG120" s="500" t="s">
        <v>661</v>
      </c>
      <c r="AH120" s="500" t="s">
        <v>661</v>
      </c>
      <c r="AI120" s="500" t="s">
        <v>661</v>
      </c>
      <c r="AJ120" s="499" t="s">
        <v>917</v>
      </c>
      <c r="AK120" s="500" t="s">
        <v>915</v>
      </c>
      <c r="AL120" s="501" t="s">
        <v>672</v>
      </c>
      <c r="AM120" s="500" t="str">
        <f t="shared" si="2"/>
        <v>S2-0119-D1W4-1</v>
      </c>
      <c r="AN120" s="500" t="s">
        <v>946</v>
      </c>
      <c r="AO120" s="500">
        <v>1</v>
      </c>
      <c r="AP120" s="499" t="s">
        <v>661</v>
      </c>
      <c r="AQ120" s="500" t="s">
        <v>661</v>
      </c>
      <c r="AR120" s="501" t="s">
        <v>661</v>
      </c>
      <c r="AS120" s="500" t="s">
        <v>661</v>
      </c>
      <c r="AT120" s="500" t="s">
        <v>661</v>
      </c>
      <c r="AU120" s="500" t="s">
        <v>661</v>
      </c>
      <c r="AV120" s="499" t="s">
        <v>661</v>
      </c>
      <c r="AW120" s="500" t="s">
        <v>661</v>
      </c>
      <c r="AX120" s="501" t="s">
        <v>661</v>
      </c>
      <c r="AY120" s="499" t="s">
        <v>661</v>
      </c>
      <c r="AZ120" s="500" t="s">
        <v>661</v>
      </c>
      <c r="BA120" s="501" t="s">
        <v>661</v>
      </c>
      <c r="BB120" s="499" t="s">
        <v>661</v>
      </c>
      <c r="BC120" s="500" t="s">
        <v>661</v>
      </c>
      <c r="BD120" s="501" t="s">
        <v>661</v>
      </c>
      <c r="BE120" s="500" t="s">
        <v>661</v>
      </c>
      <c r="BF120" s="500" t="s">
        <v>661</v>
      </c>
      <c r="BG120" s="500" t="s">
        <v>661</v>
      </c>
      <c r="BH120" s="499" t="s">
        <v>661</v>
      </c>
      <c r="BI120" s="500" t="s">
        <v>661</v>
      </c>
      <c r="BJ120" s="501" t="s">
        <v>661</v>
      </c>
      <c r="BK120" s="500" t="s">
        <v>661</v>
      </c>
      <c r="BL120" s="500" t="s">
        <v>661</v>
      </c>
      <c r="BM120" s="500" t="s">
        <v>661</v>
      </c>
      <c r="BN120" s="499" t="s">
        <v>661</v>
      </c>
      <c r="BO120" s="500" t="s">
        <v>661</v>
      </c>
      <c r="BP120" s="501" t="s">
        <v>661</v>
      </c>
      <c r="BQ120" s="500" t="s">
        <v>661</v>
      </c>
      <c r="BR120" s="500" t="s">
        <v>661</v>
      </c>
      <c r="BS120" s="500" t="s">
        <v>661</v>
      </c>
      <c r="BT120" s="499" t="s">
        <v>661</v>
      </c>
      <c r="BU120" s="500" t="s">
        <v>661</v>
      </c>
      <c r="BV120" s="501" t="s">
        <v>661</v>
      </c>
      <c r="BW120" s="510"/>
      <c r="BX120" s="492" t="str">
        <f t="shared" si="3"/>
        <v>D1W4-1</v>
      </c>
      <c r="BY120" s="503" t="s">
        <v>931</v>
      </c>
      <c r="BZ120" s="500" t="s">
        <v>810</v>
      </c>
      <c r="CA120" s="500" t="s">
        <v>738</v>
      </c>
      <c r="CB120" s="449">
        <v>1</v>
      </c>
      <c r="CC120" s="503">
        <v>1</v>
      </c>
      <c r="CD120" s="499" t="s">
        <v>677</v>
      </c>
      <c r="CE120" s="500" t="s">
        <v>662</v>
      </c>
      <c r="CF120" s="501" t="s">
        <v>692</v>
      </c>
      <c r="CG120" s="499" t="s">
        <v>679</v>
      </c>
      <c r="CH120" s="500" t="s">
        <v>732</v>
      </c>
      <c r="CI120" s="501" t="s">
        <v>692</v>
      </c>
      <c r="CJ120" s="499" t="s">
        <v>678</v>
      </c>
      <c r="CK120" s="500" t="s">
        <v>733</v>
      </c>
      <c r="CL120" s="501" t="s">
        <v>673</v>
      </c>
      <c r="CM120" s="499" t="s">
        <v>680</v>
      </c>
      <c r="CN120" s="500" t="s">
        <v>734</v>
      </c>
      <c r="CO120" s="501" t="s">
        <v>673</v>
      </c>
      <c r="CP120" s="499" t="s">
        <v>661</v>
      </c>
      <c r="CQ120" s="500" t="s">
        <v>661</v>
      </c>
      <c r="CR120" s="501" t="s">
        <v>661</v>
      </c>
      <c r="CS120" s="499" t="s">
        <v>661</v>
      </c>
      <c r="CT120" s="500" t="s">
        <v>661</v>
      </c>
      <c r="CU120" s="501" t="s">
        <v>661</v>
      </c>
      <c r="CV120" s="503" t="s">
        <v>942</v>
      </c>
      <c r="CW120" s="499" t="s">
        <v>697</v>
      </c>
      <c r="CX120" s="500" t="s">
        <v>686</v>
      </c>
      <c r="CY120" s="501" t="s">
        <v>672</v>
      </c>
      <c r="CZ120" s="503">
        <v>4</v>
      </c>
      <c r="DA120" s="499" t="s">
        <v>752</v>
      </c>
      <c r="DB120" s="500" t="s">
        <v>736</v>
      </c>
      <c r="DC120" s="501" t="s">
        <v>672</v>
      </c>
      <c r="DD120" s="503">
        <v>-1</v>
      </c>
      <c r="DE120" s="510"/>
    </row>
    <row r="121" spans="1:231" s="28" customFormat="1" ht="12.75" customHeight="1" x14ac:dyDescent="0.15">
      <c r="A121" s="492"/>
      <c r="B121" s="504" t="s">
        <v>795</v>
      </c>
      <c r="C121" s="499" t="s">
        <v>691</v>
      </c>
      <c r="D121" s="500" t="s">
        <v>226</v>
      </c>
      <c r="E121" s="501" t="s">
        <v>672</v>
      </c>
      <c r="F121" s="499" t="s">
        <v>688</v>
      </c>
      <c r="G121" s="500" t="s">
        <v>689</v>
      </c>
      <c r="H121" s="501" t="s">
        <v>672</v>
      </c>
      <c r="I121" s="500" t="s">
        <v>681</v>
      </c>
      <c r="J121" s="500" t="s">
        <v>740</v>
      </c>
      <c r="K121" s="500" t="s">
        <v>672</v>
      </c>
      <c r="L121" s="499" t="s">
        <v>683</v>
      </c>
      <c r="M121" s="505" t="s">
        <v>569</v>
      </c>
      <c r="N121" s="500" t="s">
        <v>672</v>
      </c>
      <c r="O121" s="499" t="s">
        <v>661</v>
      </c>
      <c r="P121" s="500" t="s">
        <v>661</v>
      </c>
      <c r="Q121" s="501" t="s">
        <v>661</v>
      </c>
      <c r="R121" s="500" t="s">
        <v>240</v>
      </c>
      <c r="S121" s="500" t="s">
        <v>803</v>
      </c>
      <c r="T121" s="500" t="s">
        <v>672</v>
      </c>
      <c r="U121" s="499" t="s">
        <v>695</v>
      </c>
      <c r="V121" s="500" t="s">
        <v>803</v>
      </c>
      <c r="W121" s="501" t="s">
        <v>672</v>
      </c>
      <c r="X121" s="500" t="s">
        <v>661</v>
      </c>
      <c r="Y121" s="500" t="s">
        <v>661</v>
      </c>
      <c r="Z121" s="501" t="s">
        <v>661</v>
      </c>
      <c r="AA121" s="499" t="s">
        <v>690</v>
      </c>
      <c r="AB121" s="500" t="s">
        <v>687</v>
      </c>
      <c r="AC121" s="501" t="s">
        <v>672</v>
      </c>
      <c r="AD121" s="499" t="s">
        <v>661</v>
      </c>
      <c r="AE121" s="500" t="s">
        <v>661</v>
      </c>
      <c r="AF121" s="501" t="s">
        <v>661</v>
      </c>
      <c r="AG121" s="500" t="s">
        <v>661</v>
      </c>
      <c r="AH121" s="500" t="s">
        <v>661</v>
      </c>
      <c r="AI121" s="500" t="s">
        <v>661</v>
      </c>
      <c r="AJ121" s="499" t="s">
        <v>917</v>
      </c>
      <c r="AK121" s="500" t="s">
        <v>915</v>
      </c>
      <c r="AL121" s="501" t="s">
        <v>672</v>
      </c>
      <c r="AM121" s="500" t="str">
        <f t="shared" si="2"/>
        <v>S2-0119-D1W4-2</v>
      </c>
      <c r="AN121" s="500" t="s">
        <v>946</v>
      </c>
      <c r="AO121" s="500">
        <v>1</v>
      </c>
      <c r="AP121" s="499" t="s">
        <v>661</v>
      </c>
      <c r="AQ121" s="500" t="s">
        <v>661</v>
      </c>
      <c r="AR121" s="501" t="s">
        <v>661</v>
      </c>
      <c r="AS121" s="500" t="s">
        <v>661</v>
      </c>
      <c r="AT121" s="500" t="s">
        <v>661</v>
      </c>
      <c r="AU121" s="500" t="s">
        <v>661</v>
      </c>
      <c r="AV121" s="499" t="s">
        <v>661</v>
      </c>
      <c r="AW121" s="500" t="s">
        <v>661</v>
      </c>
      <c r="AX121" s="501" t="s">
        <v>661</v>
      </c>
      <c r="AY121" s="499" t="s">
        <v>661</v>
      </c>
      <c r="AZ121" s="500" t="s">
        <v>661</v>
      </c>
      <c r="BA121" s="501" t="s">
        <v>661</v>
      </c>
      <c r="BB121" s="499" t="s">
        <v>661</v>
      </c>
      <c r="BC121" s="500" t="s">
        <v>661</v>
      </c>
      <c r="BD121" s="501" t="s">
        <v>661</v>
      </c>
      <c r="BE121" s="500" t="s">
        <v>661</v>
      </c>
      <c r="BF121" s="500" t="s">
        <v>661</v>
      </c>
      <c r="BG121" s="500" t="s">
        <v>661</v>
      </c>
      <c r="BH121" s="499" t="s">
        <v>661</v>
      </c>
      <c r="BI121" s="500" t="s">
        <v>661</v>
      </c>
      <c r="BJ121" s="501" t="s">
        <v>661</v>
      </c>
      <c r="BK121" s="500" t="s">
        <v>661</v>
      </c>
      <c r="BL121" s="500" t="s">
        <v>661</v>
      </c>
      <c r="BM121" s="500" t="s">
        <v>661</v>
      </c>
      <c r="BN121" s="499" t="s">
        <v>661</v>
      </c>
      <c r="BO121" s="500" t="s">
        <v>661</v>
      </c>
      <c r="BP121" s="501" t="s">
        <v>661</v>
      </c>
      <c r="BQ121" s="500" t="s">
        <v>661</v>
      </c>
      <c r="BR121" s="500" t="s">
        <v>661</v>
      </c>
      <c r="BS121" s="500" t="s">
        <v>661</v>
      </c>
      <c r="BT121" s="499" t="s">
        <v>661</v>
      </c>
      <c r="BU121" s="500" t="s">
        <v>661</v>
      </c>
      <c r="BV121" s="501" t="s">
        <v>661</v>
      </c>
      <c r="BW121" s="510"/>
      <c r="BX121" s="492" t="str">
        <f t="shared" si="3"/>
        <v>D1W4-2</v>
      </c>
      <c r="BY121" s="503" t="s">
        <v>931</v>
      </c>
      <c r="BZ121" s="500" t="s">
        <v>810</v>
      </c>
      <c r="CA121" s="500" t="s">
        <v>738</v>
      </c>
      <c r="CB121" s="449">
        <v>1</v>
      </c>
      <c r="CC121" s="503">
        <v>1</v>
      </c>
      <c r="CD121" s="499" t="s">
        <v>677</v>
      </c>
      <c r="CE121" s="500" t="s">
        <v>662</v>
      </c>
      <c r="CF121" s="501" t="s">
        <v>692</v>
      </c>
      <c r="CG121" s="499" t="s">
        <v>679</v>
      </c>
      <c r="CH121" s="500" t="s">
        <v>732</v>
      </c>
      <c r="CI121" s="501" t="s">
        <v>692</v>
      </c>
      <c r="CJ121" s="499" t="s">
        <v>678</v>
      </c>
      <c r="CK121" s="500" t="s">
        <v>733</v>
      </c>
      <c r="CL121" s="501" t="s">
        <v>673</v>
      </c>
      <c r="CM121" s="499" t="s">
        <v>680</v>
      </c>
      <c r="CN121" s="500" t="s">
        <v>734</v>
      </c>
      <c r="CO121" s="501" t="s">
        <v>673</v>
      </c>
      <c r="CP121" s="499" t="s">
        <v>661</v>
      </c>
      <c r="CQ121" s="500" t="s">
        <v>661</v>
      </c>
      <c r="CR121" s="501" t="s">
        <v>661</v>
      </c>
      <c r="CS121" s="499" t="s">
        <v>661</v>
      </c>
      <c r="CT121" s="500" t="s">
        <v>661</v>
      </c>
      <c r="CU121" s="501" t="s">
        <v>661</v>
      </c>
      <c r="CV121" s="503" t="s">
        <v>942</v>
      </c>
      <c r="CW121" s="499" t="s">
        <v>697</v>
      </c>
      <c r="CX121" s="500" t="s">
        <v>686</v>
      </c>
      <c r="CY121" s="501" t="s">
        <v>672</v>
      </c>
      <c r="CZ121" s="503">
        <v>4</v>
      </c>
      <c r="DA121" s="499" t="s">
        <v>752</v>
      </c>
      <c r="DB121" s="500" t="s">
        <v>736</v>
      </c>
      <c r="DC121" s="501" t="s">
        <v>672</v>
      </c>
      <c r="DD121" s="524" t="s">
        <v>6</v>
      </c>
      <c r="DE121" s="510"/>
    </row>
    <row r="122" spans="1:231" s="28" customFormat="1" ht="12.75" customHeight="1" x14ac:dyDescent="0.15">
      <c r="A122" s="492"/>
      <c r="B122" s="504" t="s">
        <v>796</v>
      </c>
      <c r="C122" s="499" t="s">
        <v>693</v>
      </c>
      <c r="D122" s="500" t="s">
        <v>226</v>
      </c>
      <c r="E122" s="501" t="s">
        <v>672</v>
      </c>
      <c r="F122" s="499" t="s">
        <v>688</v>
      </c>
      <c r="G122" s="500" t="s">
        <v>689</v>
      </c>
      <c r="H122" s="501" t="s">
        <v>672</v>
      </c>
      <c r="I122" s="505" t="s">
        <v>681</v>
      </c>
      <c r="J122" s="505" t="s">
        <v>740</v>
      </c>
      <c r="K122" s="505" t="s">
        <v>672</v>
      </c>
      <c r="L122" s="504" t="s">
        <v>683</v>
      </c>
      <c r="M122" s="505" t="s">
        <v>569</v>
      </c>
      <c r="N122" s="505" t="s">
        <v>672</v>
      </c>
      <c r="O122" s="499" t="s">
        <v>661</v>
      </c>
      <c r="P122" s="500" t="s">
        <v>661</v>
      </c>
      <c r="Q122" s="501" t="s">
        <v>661</v>
      </c>
      <c r="R122" s="500" t="s">
        <v>240</v>
      </c>
      <c r="S122" s="500" t="s">
        <v>803</v>
      </c>
      <c r="T122" s="500" t="s">
        <v>672</v>
      </c>
      <c r="U122" s="499" t="s">
        <v>695</v>
      </c>
      <c r="V122" s="500" t="s">
        <v>803</v>
      </c>
      <c r="W122" s="501" t="s">
        <v>672</v>
      </c>
      <c r="X122" s="500" t="s">
        <v>661</v>
      </c>
      <c r="Y122" s="500" t="s">
        <v>661</v>
      </c>
      <c r="Z122" s="501" t="s">
        <v>661</v>
      </c>
      <c r="AA122" s="499" t="s">
        <v>690</v>
      </c>
      <c r="AB122" s="500" t="s">
        <v>687</v>
      </c>
      <c r="AC122" s="501" t="s">
        <v>672</v>
      </c>
      <c r="AD122" s="499" t="s">
        <v>661</v>
      </c>
      <c r="AE122" s="500" t="s">
        <v>661</v>
      </c>
      <c r="AF122" s="501" t="s">
        <v>661</v>
      </c>
      <c r="AG122" s="500" t="s">
        <v>661</v>
      </c>
      <c r="AH122" s="500" t="s">
        <v>661</v>
      </c>
      <c r="AI122" s="500" t="s">
        <v>661</v>
      </c>
      <c r="AJ122" s="499" t="s">
        <v>917</v>
      </c>
      <c r="AK122" s="500" t="s">
        <v>915</v>
      </c>
      <c r="AL122" s="501" t="s">
        <v>672</v>
      </c>
      <c r="AM122" s="500" t="str">
        <f t="shared" si="2"/>
        <v>S2-0119-D1W4-2</v>
      </c>
      <c r="AN122" s="500" t="s">
        <v>946</v>
      </c>
      <c r="AO122" s="500">
        <v>1</v>
      </c>
      <c r="AP122" s="499" t="s">
        <v>661</v>
      </c>
      <c r="AQ122" s="500" t="s">
        <v>661</v>
      </c>
      <c r="AR122" s="501" t="s">
        <v>661</v>
      </c>
      <c r="AS122" s="500" t="s">
        <v>661</v>
      </c>
      <c r="AT122" s="500" t="s">
        <v>661</v>
      </c>
      <c r="AU122" s="500" t="s">
        <v>661</v>
      </c>
      <c r="AV122" s="499" t="s">
        <v>661</v>
      </c>
      <c r="AW122" s="500" t="s">
        <v>661</v>
      </c>
      <c r="AX122" s="501" t="s">
        <v>661</v>
      </c>
      <c r="AY122" s="499" t="s">
        <v>661</v>
      </c>
      <c r="AZ122" s="500" t="s">
        <v>661</v>
      </c>
      <c r="BA122" s="501" t="s">
        <v>661</v>
      </c>
      <c r="BB122" s="499" t="s">
        <v>661</v>
      </c>
      <c r="BC122" s="500" t="s">
        <v>661</v>
      </c>
      <c r="BD122" s="501" t="s">
        <v>661</v>
      </c>
      <c r="BE122" s="500" t="s">
        <v>661</v>
      </c>
      <c r="BF122" s="500" t="s">
        <v>661</v>
      </c>
      <c r="BG122" s="500" t="s">
        <v>661</v>
      </c>
      <c r="BH122" s="499" t="s">
        <v>661</v>
      </c>
      <c r="BI122" s="500" t="s">
        <v>661</v>
      </c>
      <c r="BJ122" s="501" t="s">
        <v>661</v>
      </c>
      <c r="BK122" s="500" t="s">
        <v>661</v>
      </c>
      <c r="BL122" s="500" t="s">
        <v>661</v>
      </c>
      <c r="BM122" s="500" t="s">
        <v>661</v>
      </c>
      <c r="BN122" s="499" t="s">
        <v>661</v>
      </c>
      <c r="BO122" s="500" t="s">
        <v>661</v>
      </c>
      <c r="BP122" s="501" t="s">
        <v>661</v>
      </c>
      <c r="BQ122" s="500" t="s">
        <v>661</v>
      </c>
      <c r="BR122" s="500" t="s">
        <v>661</v>
      </c>
      <c r="BS122" s="500" t="s">
        <v>661</v>
      </c>
      <c r="BT122" s="499" t="s">
        <v>661</v>
      </c>
      <c r="BU122" s="500" t="s">
        <v>661</v>
      </c>
      <c r="BV122" s="501" t="s">
        <v>661</v>
      </c>
      <c r="BW122" s="510"/>
      <c r="BX122" s="492" t="str">
        <f t="shared" si="3"/>
        <v>D1W4-2</v>
      </c>
      <c r="BY122" s="503" t="s">
        <v>931</v>
      </c>
      <c r="BZ122" s="500" t="s">
        <v>810</v>
      </c>
      <c r="CA122" s="500" t="s">
        <v>738</v>
      </c>
      <c r="CB122" s="449">
        <v>1</v>
      </c>
      <c r="CC122" s="503">
        <v>1</v>
      </c>
      <c r="CD122" s="499" t="s">
        <v>677</v>
      </c>
      <c r="CE122" s="500" t="s">
        <v>662</v>
      </c>
      <c r="CF122" s="501" t="s">
        <v>692</v>
      </c>
      <c r="CG122" s="499" t="s">
        <v>679</v>
      </c>
      <c r="CH122" s="500" t="s">
        <v>732</v>
      </c>
      <c r="CI122" s="501" t="s">
        <v>692</v>
      </c>
      <c r="CJ122" s="499" t="s">
        <v>678</v>
      </c>
      <c r="CK122" s="500" t="s">
        <v>733</v>
      </c>
      <c r="CL122" s="501" t="s">
        <v>673</v>
      </c>
      <c r="CM122" s="499" t="s">
        <v>680</v>
      </c>
      <c r="CN122" s="500" t="s">
        <v>734</v>
      </c>
      <c r="CO122" s="501" t="s">
        <v>673</v>
      </c>
      <c r="CP122" s="499" t="s">
        <v>661</v>
      </c>
      <c r="CQ122" s="500" t="s">
        <v>661</v>
      </c>
      <c r="CR122" s="501" t="s">
        <v>661</v>
      </c>
      <c r="CS122" s="499" t="s">
        <v>661</v>
      </c>
      <c r="CT122" s="500" t="s">
        <v>661</v>
      </c>
      <c r="CU122" s="501" t="s">
        <v>661</v>
      </c>
      <c r="CV122" s="503" t="s">
        <v>942</v>
      </c>
      <c r="CW122" s="499" t="s">
        <v>697</v>
      </c>
      <c r="CX122" s="500" t="s">
        <v>686</v>
      </c>
      <c r="CY122" s="501" t="s">
        <v>672</v>
      </c>
      <c r="CZ122" s="503">
        <v>4</v>
      </c>
      <c r="DA122" s="499" t="s">
        <v>752</v>
      </c>
      <c r="DB122" s="500" t="s">
        <v>736</v>
      </c>
      <c r="DC122" s="501" t="s">
        <v>672</v>
      </c>
      <c r="DD122" s="524" t="s">
        <v>6</v>
      </c>
      <c r="DE122" s="510"/>
    </row>
    <row r="123" spans="1:231" s="28" customFormat="1" ht="12.75" customHeight="1" x14ac:dyDescent="0.15">
      <c r="A123" s="492"/>
      <c r="B123" s="504" t="s">
        <v>797</v>
      </c>
      <c r="C123" s="499" t="s">
        <v>691</v>
      </c>
      <c r="D123" s="500" t="s">
        <v>226</v>
      </c>
      <c r="E123" s="501" t="s">
        <v>672</v>
      </c>
      <c r="F123" s="499" t="s">
        <v>688</v>
      </c>
      <c r="G123" s="500" t="s">
        <v>689</v>
      </c>
      <c r="H123" s="501" t="s">
        <v>672</v>
      </c>
      <c r="I123" s="500" t="s">
        <v>681</v>
      </c>
      <c r="J123" s="500" t="s">
        <v>740</v>
      </c>
      <c r="K123" s="500" t="s">
        <v>672</v>
      </c>
      <c r="L123" s="499" t="s">
        <v>683</v>
      </c>
      <c r="M123" s="505" t="s">
        <v>569</v>
      </c>
      <c r="N123" s="500" t="s">
        <v>672</v>
      </c>
      <c r="O123" s="499" t="s">
        <v>661</v>
      </c>
      <c r="P123" s="500" t="s">
        <v>661</v>
      </c>
      <c r="Q123" s="501" t="s">
        <v>661</v>
      </c>
      <c r="R123" s="500" t="s">
        <v>698</v>
      </c>
      <c r="S123" s="500" t="s">
        <v>803</v>
      </c>
      <c r="T123" s="500" t="s">
        <v>672</v>
      </c>
      <c r="U123" s="499" t="s">
        <v>809</v>
      </c>
      <c r="V123" s="500" t="s">
        <v>803</v>
      </c>
      <c r="W123" s="501" t="s">
        <v>672</v>
      </c>
      <c r="X123" s="500" t="s">
        <v>661</v>
      </c>
      <c r="Y123" s="500" t="s">
        <v>661</v>
      </c>
      <c r="Z123" s="501" t="s">
        <v>661</v>
      </c>
      <c r="AA123" s="499" t="s">
        <v>690</v>
      </c>
      <c r="AB123" s="500" t="s">
        <v>687</v>
      </c>
      <c r="AC123" s="501" t="s">
        <v>672</v>
      </c>
      <c r="AD123" s="499" t="s">
        <v>661</v>
      </c>
      <c r="AE123" s="500" t="s">
        <v>661</v>
      </c>
      <c r="AF123" s="501" t="s">
        <v>661</v>
      </c>
      <c r="AG123" s="500" t="s">
        <v>661</v>
      </c>
      <c r="AH123" s="500" t="s">
        <v>661</v>
      </c>
      <c r="AI123" s="500" t="s">
        <v>661</v>
      </c>
      <c r="AJ123" s="499" t="s">
        <v>917</v>
      </c>
      <c r="AK123" s="500" t="s">
        <v>915</v>
      </c>
      <c r="AL123" s="501" t="s">
        <v>672</v>
      </c>
      <c r="AM123" s="500" t="str">
        <f t="shared" si="2"/>
        <v>S2-0119-D1W2-1</v>
      </c>
      <c r="AN123" s="500" t="s">
        <v>946</v>
      </c>
      <c r="AO123" s="500">
        <v>1</v>
      </c>
      <c r="AP123" s="499" t="s">
        <v>661</v>
      </c>
      <c r="AQ123" s="500" t="s">
        <v>661</v>
      </c>
      <c r="AR123" s="501" t="s">
        <v>661</v>
      </c>
      <c r="AS123" s="500" t="s">
        <v>661</v>
      </c>
      <c r="AT123" s="500" t="s">
        <v>661</v>
      </c>
      <c r="AU123" s="500" t="s">
        <v>661</v>
      </c>
      <c r="AV123" s="499" t="s">
        <v>661</v>
      </c>
      <c r="AW123" s="500" t="s">
        <v>661</v>
      </c>
      <c r="AX123" s="501" t="s">
        <v>661</v>
      </c>
      <c r="AY123" s="499" t="s">
        <v>661</v>
      </c>
      <c r="AZ123" s="500" t="s">
        <v>661</v>
      </c>
      <c r="BA123" s="501" t="s">
        <v>661</v>
      </c>
      <c r="BB123" s="499" t="s">
        <v>661</v>
      </c>
      <c r="BC123" s="500" t="s">
        <v>661</v>
      </c>
      <c r="BD123" s="501" t="s">
        <v>661</v>
      </c>
      <c r="BE123" s="500" t="s">
        <v>661</v>
      </c>
      <c r="BF123" s="500" t="s">
        <v>661</v>
      </c>
      <c r="BG123" s="500" t="s">
        <v>661</v>
      </c>
      <c r="BH123" s="499" t="s">
        <v>661</v>
      </c>
      <c r="BI123" s="500" t="s">
        <v>661</v>
      </c>
      <c r="BJ123" s="501" t="s">
        <v>661</v>
      </c>
      <c r="BK123" s="500" t="s">
        <v>661</v>
      </c>
      <c r="BL123" s="500" t="s">
        <v>661</v>
      </c>
      <c r="BM123" s="500" t="s">
        <v>661</v>
      </c>
      <c r="BN123" s="499" t="s">
        <v>661</v>
      </c>
      <c r="BO123" s="500" t="s">
        <v>661</v>
      </c>
      <c r="BP123" s="501" t="s">
        <v>661</v>
      </c>
      <c r="BQ123" s="500" t="s">
        <v>661</v>
      </c>
      <c r="BR123" s="500" t="s">
        <v>661</v>
      </c>
      <c r="BS123" s="500" t="s">
        <v>661</v>
      </c>
      <c r="BT123" s="499" t="s">
        <v>661</v>
      </c>
      <c r="BU123" s="500" t="s">
        <v>661</v>
      </c>
      <c r="BV123" s="501" t="s">
        <v>661</v>
      </c>
      <c r="BW123" s="510"/>
      <c r="BX123" s="492" t="str">
        <f t="shared" si="3"/>
        <v>D1W2-1</v>
      </c>
      <c r="BY123" s="503" t="s">
        <v>931</v>
      </c>
      <c r="BZ123" s="500" t="s">
        <v>810</v>
      </c>
      <c r="CA123" s="500" t="s">
        <v>738</v>
      </c>
      <c r="CB123" s="449">
        <v>1</v>
      </c>
      <c r="CC123" s="503">
        <v>1</v>
      </c>
      <c r="CD123" s="499" t="s">
        <v>677</v>
      </c>
      <c r="CE123" s="500" t="s">
        <v>662</v>
      </c>
      <c r="CF123" s="501" t="s">
        <v>692</v>
      </c>
      <c r="CG123" s="499" t="s">
        <v>679</v>
      </c>
      <c r="CH123" s="500" t="s">
        <v>732</v>
      </c>
      <c r="CI123" s="501" t="s">
        <v>692</v>
      </c>
      <c r="CJ123" s="499" t="s">
        <v>678</v>
      </c>
      <c r="CK123" s="500" t="s">
        <v>733</v>
      </c>
      <c r="CL123" s="501" t="s">
        <v>673</v>
      </c>
      <c r="CM123" s="499" t="s">
        <v>680</v>
      </c>
      <c r="CN123" s="500" t="s">
        <v>734</v>
      </c>
      <c r="CO123" s="501" t="s">
        <v>673</v>
      </c>
      <c r="CP123" s="499" t="s">
        <v>661</v>
      </c>
      <c r="CQ123" s="500" t="s">
        <v>661</v>
      </c>
      <c r="CR123" s="501" t="s">
        <v>661</v>
      </c>
      <c r="CS123" s="499" t="s">
        <v>661</v>
      </c>
      <c r="CT123" s="500" t="s">
        <v>661</v>
      </c>
      <c r="CU123" s="501" t="s">
        <v>661</v>
      </c>
      <c r="CV123" s="503" t="s">
        <v>942</v>
      </c>
      <c r="CW123" s="499" t="s">
        <v>697</v>
      </c>
      <c r="CX123" s="500" t="s">
        <v>686</v>
      </c>
      <c r="CY123" s="501" t="s">
        <v>672</v>
      </c>
      <c r="CZ123" s="503">
        <v>2</v>
      </c>
      <c r="DA123" s="499" t="s">
        <v>805</v>
      </c>
      <c r="DB123" s="500" t="s">
        <v>736</v>
      </c>
      <c r="DC123" s="501" t="s">
        <v>672</v>
      </c>
      <c r="DD123" s="503">
        <v>-1</v>
      </c>
      <c r="DE123" s="510"/>
    </row>
    <row r="124" spans="1:231" s="28" customFormat="1" ht="12.75" customHeight="1" x14ac:dyDescent="0.15">
      <c r="A124" s="492"/>
      <c r="B124" s="504" t="s">
        <v>798</v>
      </c>
      <c r="C124" s="499" t="s">
        <v>693</v>
      </c>
      <c r="D124" s="500" t="s">
        <v>226</v>
      </c>
      <c r="E124" s="501" t="s">
        <v>672</v>
      </c>
      <c r="F124" s="499" t="s">
        <v>688</v>
      </c>
      <c r="G124" s="500" t="s">
        <v>689</v>
      </c>
      <c r="H124" s="501" t="s">
        <v>672</v>
      </c>
      <c r="I124" s="500" t="s">
        <v>681</v>
      </c>
      <c r="J124" s="500" t="s">
        <v>740</v>
      </c>
      <c r="K124" s="500" t="s">
        <v>672</v>
      </c>
      <c r="L124" s="499" t="s">
        <v>683</v>
      </c>
      <c r="M124" s="505" t="s">
        <v>569</v>
      </c>
      <c r="N124" s="500" t="s">
        <v>672</v>
      </c>
      <c r="O124" s="499" t="s">
        <v>661</v>
      </c>
      <c r="P124" s="500" t="s">
        <v>661</v>
      </c>
      <c r="Q124" s="501" t="s">
        <v>661</v>
      </c>
      <c r="R124" s="500" t="s">
        <v>698</v>
      </c>
      <c r="S124" s="500" t="s">
        <v>803</v>
      </c>
      <c r="T124" s="500" t="s">
        <v>672</v>
      </c>
      <c r="U124" s="499" t="s">
        <v>809</v>
      </c>
      <c r="V124" s="500" t="s">
        <v>803</v>
      </c>
      <c r="W124" s="501" t="s">
        <v>672</v>
      </c>
      <c r="X124" s="500" t="s">
        <v>661</v>
      </c>
      <c r="Y124" s="500" t="s">
        <v>661</v>
      </c>
      <c r="Z124" s="501" t="s">
        <v>661</v>
      </c>
      <c r="AA124" s="499" t="s">
        <v>690</v>
      </c>
      <c r="AB124" s="500" t="s">
        <v>687</v>
      </c>
      <c r="AC124" s="501" t="s">
        <v>672</v>
      </c>
      <c r="AD124" s="499" t="s">
        <v>661</v>
      </c>
      <c r="AE124" s="500" t="s">
        <v>661</v>
      </c>
      <c r="AF124" s="501" t="s">
        <v>661</v>
      </c>
      <c r="AG124" s="500" t="s">
        <v>661</v>
      </c>
      <c r="AH124" s="500" t="s">
        <v>661</v>
      </c>
      <c r="AI124" s="500" t="s">
        <v>661</v>
      </c>
      <c r="AJ124" s="499" t="s">
        <v>917</v>
      </c>
      <c r="AK124" s="500" t="s">
        <v>915</v>
      </c>
      <c r="AL124" s="501" t="s">
        <v>672</v>
      </c>
      <c r="AM124" s="500" t="str">
        <f t="shared" si="2"/>
        <v>S2-0119-D1W2-1</v>
      </c>
      <c r="AN124" s="500" t="s">
        <v>946</v>
      </c>
      <c r="AO124" s="500">
        <v>1</v>
      </c>
      <c r="AP124" s="499" t="s">
        <v>661</v>
      </c>
      <c r="AQ124" s="500" t="s">
        <v>661</v>
      </c>
      <c r="AR124" s="501" t="s">
        <v>661</v>
      </c>
      <c r="AS124" s="500" t="s">
        <v>661</v>
      </c>
      <c r="AT124" s="500" t="s">
        <v>661</v>
      </c>
      <c r="AU124" s="500" t="s">
        <v>661</v>
      </c>
      <c r="AV124" s="499" t="s">
        <v>661</v>
      </c>
      <c r="AW124" s="500" t="s">
        <v>661</v>
      </c>
      <c r="AX124" s="501" t="s">
        <v>661</v>
      </c>
      <c r="AY124" s="499" t="s">
        <v>661</v>
      </c>
      <c r="AZ124" s="500" t="s">
        <v>661</v>
      </c>
      <c r="BA124" s="501" t="s">
        <v>661</v>
      </c>
      <c r="BB124" s="499" t="s">
        <v>661</v>
      </c>
      <c r="BC124" s="500" t="s">
        <v>661</v>
      </c>
      <c r="BD124" s="501" t="s">
        <v>661</v>
      </c>
      <c r="BE124" s="500" t="s">
        <v>661</v>
      </c>
      <c r="BF124" s="500" t="s">
        <v>661</v>
      </c>
      <c r="BG124" s="500" t="s">
        <v>661</v>
      </c>
      <c r="BH124" s="499" t="s">
        <v>661</v>
      </c>
      <c r="BI124" s="500" t="s">
        <v>661</v>
      </c>
      <c r="BJ124" s="501" t="s">
        <v>661</v>
      </c>
      <c r="BK124" s="500" t="s">
        <v>661</v>
      </c>
      <c r="BL124" s="500" t="s">
        <v>661</v>
      </c>
      <c r="BM124" s="500" t="s">
        <v>661</v>
      </c>
      <c r="BN124" s="499" t="s">
        <v>661</v>
      </c>
      <c r="BO124" s="500" t="s">
        <v>661</v>
      </c>
      <c r="BP124" s="501" t="s">
        <v>661</v>
      </c>
      <c r="BQ124" s="500" t="s">
        <v>661</v>
      </c>
      <c r="BR124" s="500" t="s">
        <v>661</v>
      </c>
      <c r="BS124" s="500" t="s">
        <v>661</v>
      </c>
      <c r="BT124" s="499" t="s">
        <v>661</v>
      </c>
      <c r="BU124" s="500" t="s">
        <v>661</v>
      </c>
      <c r="BV124" s="501" t="s">
        <v>661</v>
      </c>
      <c r="BW124" s="510"/>
      <c r="BX124" s="492" t="str">
        <f t="shared" si="3"/>
        <v>D1W2-1</v>
      </c>
      <c r="BY124" s="503" t="s">
        <v>931</v>
      </c>
      <c r="BZ124" s="500" t="s">
        <v>810</v>
      </c>
      <c r="CA124" s="500" t="s">
        <v>738</v>
      </c>
      <c r="CB124" s="449">
        <v>1</v>
      </c>
      <c r="CC124" s="503">
        <v>1</v>
      </c>
      <c r="CD124" s="499" t="s">
        <v>677</v>
      </c>
      <c r="CE124" s="500" t="s">
        <v>662</v>
      </c>
      <c r="CF124" s="501" t="s">
        <v>692</v>
      </c>
      <c r="CG124" s="499" t="s">
        <v>679</v>
      </c>
      <c r="CH124" s="500" t="s">
        <v>732</v>
      </c>
      <c r="CI124" s="501" t="s">
        <v>692</v>
      </c>
      <c r="CJ124" s="499" t="s">
        <v>678</v>
      </c>
      <c r="CK124" s="500" t="s">
        <v>733</v>
      </c>
      <c r="CL124" s="501" t="s">
        <v>673</v>
      </c>
      <c r="CM124" s="499" t="s">
        <v>680</v>
      </c>
      <c r="CN124" s="500" t="s">
        <v>734</v>
      </c>
      <c r="CO124" s="501" t="s">
        <v>673</v>
      </c>
      <c r="CP124" s="499" t="s">
        <v>661</v>
      </c>
      <c r="CQ124" s="500" t="s">
        <v>661</v>
      </c>
      <c r="CR124" s="501" t="s">
        <v>661</v>
      </c>
      <c r="CS124" s="499" t="s">
        <v>661</v>
      </c>
      <c r="CT124" s="500" t="s">
        <v>661</v>
      </c>
      <c r="CU124" s="501" t="s">
        <v>661</v>
      </c>
      <c r="CV124" s="503" t="s">
        <v>942</v>
      </c>
      <c r="CW124" s="499" t="s">
        <v>697</v>
      </c>
      <c r="CX124" s="500" t="s">
        <v>686</v>
      </c>
      <c r="CY124" s="501" t="s">
        <v>672</v>
      </c>
      <c r="CZ124" s="503">
        <v>2</v>
      </c>
      <c r="DA124" s="499" t="s">
        <v>805</v>
      </c>
      <c r="DB124" s="500" t="s">
        <v>736</v>
      </c>
      <c r="DC124" s="501" t="s">
        <v>672</v>
      </c>
      <c r="DD124" s="503">
        <v>-1</v>
      </c>
      <c r="DE124" s="510"/>
    </row>
    <row r="125" spans="1:231" s="28" customFormat="1" ht="12.75" customHeight="1" x14ac:dyDescent="0.15">
      <c r="A125" s="492"/>
      <c r="B125" s="504" t="s">
        <v>799</v>
      </c>
      <c r="C125" s="499" t="s">
        <v>691</v>
      </c>
      <c r="D125" s="500" t="s">
        <v>226</v>
      </c>
      <c r="E125" s="501" t="s">
        <v>672</v>
      </c>
      <c r="F125" s="499" t="s">
        <v>688</v>
      </c>
      <c r="G125" s="500" t="s">
        <v>689</v>
      </c>
      <c r="H125" s="501" t="s">
        <v>672</v>
      </c>
      <c r="I125" s="505" t="s">
        <v>681</v>
      </c>
      <c r="J125" s="505" t="s">
        <v>740</v>
      </c>
      <c r="K125" s="505" t="s">
        <v>672</v>
      </c>
      <c r="L125" s="504" t="s">
        <v>683</v>
      </c>
      <c r="M125" s="505" t="s">
        <v>569</v>
      </c>
      <c r="N125" s="505" t="s">
        <v>672</v>
      </c>
      <c r="O125" s="499" t="s">
        <v>661</v>
      </c>
      <c r="P125" s="500" t="s">
        <v>661</v>
      </c>
      <c r="Q125" s="501" t="s">
        <v>661</v>
      </c>
      <c r="R125" s="500" t="s">
        <v>698</v>
      </c>
      <c r="S125" s="500" t="s">
        <v>803</v>
      </c>
      <c r="T125" s="500" t="s">
        <v>672</v>
      </c>
      <c r="U125" s="499" t="s">
        <v>809</v>
      </c>
      <c r="V125" s="500" t="s">
        <v>803</v>
      </c>
      <c r="W125" s="501" t="s">
        <v>672</v>
      </c>
      <c r="X125" s="500" t="s">
        <v>661</v>
      </c>
      <c r="Y125" s="500" t="s">
        <v>661</v>
      </c>
      <c r="Z125" s="501" t="s">
        <v>661</v>
      </c>
      <c r="AA125" s="499" t="s">
        <v>690</v>
      </c>
      <c r="AB125" s="500" t="s">
        <v>687</v>
      </c>
      <c r="AC125" s="501" t="s">
        <v>672</v>
      </c>
      <c r="AD125" s="499" t="s">
        <v>661</v>
      </c>
      <c r="AE125" s="500" t="s">
        <v>661</v>
      </c>
      <c r="AF125" s="501" t="s">
        <v>661</v>
      </c>
      <c r="AG125" s="500" t="s">
        <v>661</v>
      </c>
      <c r="AH125" s="500" t="s">
        <v>661</v>
      </c>
      <c r="AI125" s="500" t="s">
        <v>661</v>
      </c>
      <c r="AJ125" s="499" t="s">
        <v>917</v>
      </c>
      <c r="AK125" s="500" t="s">
        <v>915</v>
      </c>
      <c r="AL125" s="501" t="s">
        <v>672</v>
      </c>
      <c r="AM125" s="500" t="str">
        <f t="shared" si="2"/>
        <v>S2-0119-D1W2-2</v>
      </c>
      <c r="AN125" s="500" t="s">
        <v>946</v>
      </c>
      <c r="AO125" s="500">
        <v>1</v>
      </c>
      <c r="AP125" s="499" t="s">
        <v>661</v>
      </c>
      <c r="AQ125" s="500" t="s">
        <v>661</v>
      </c>
      <c r="AR125" s="501" t="s">
        <v>661</v>
      </c>
      <c r="AS125" s="500" t="s">
        <v>661</v>
      </c>
      <c r="AT125" s="500" t="s">
        <v>661</v>
      </c>
      <c r="AU125" s="500" t="s">
        <v>661</v>
      </c>
      <c r="AV125" s="499" t="s">
        <v>661</v>
      </c>
      <c r="AW125" s="500" t="s">
        <v>661</v>
      </c>
      <c r="AX125" s="501" t="s">
        <v>661</v>
      </c>
      <c r="AY125" s="499" t="s">
        <v>661</v>
      </c>
      <c r="AZ125" s="500" t="s">
        <v>661</v>
      </c>
      <c r="BA125" s="501" t="s">
        <v>661</v>
      </c>
      <c r="BB125" s="499" t="s">
        <v>661</v>
      </c>
      <c r="BC125" s="500" t="s">
        <v>661</v>
      </c>
      <c r="BD125" s="501" t="s">
        <v>661</v>
      </c>
      <c r="BE125" s="500" t="s">
        <v>661</v>
      </c>
      <c r="BF125" s="500" t="s">
        <v>661</v>
      </c>
      <c r="BG125" s="500" t="s">
        <v>661</v>
      </c>
      <c r="BH125" s="499" t="s">
        <v>661</v>
      </c>
      <c r="BI125" s="500" t="s">
        <v>661</v>
      </c>
      <c r="BJ125" s="501" t="s">
        <v>661</v>
      </c>
      <c r="BK125" s="500" t="s">
        <v>661</v>
      </c>
      <c r="BL125" s="500" t="s">
        <v>661</v>
      </c>
      <c r="BM125" s="500" t="s">
        <v>661</v>
      </c>
      <c r="BN125" s="499" t="s">
        <v>661</v>
      </c>
      <c r="BO125" s="500" t="s">
        <v>661</v>
      </c>
      <c r="BP125" s="501" t="s">
        <v>661</v>
      </c>
      <c r="BQ125" s="500" t="s">
        <v>661</v>
      </c>
      <c r="BR125" s="500" t="s">
        <v>661</v>
      </c>
      <c r="BS125" s="500" t="s">
        <v>661</v>
      </c>
      <c r="BT125" s="499" t="s">
        <v>661</v>
      </c>
      <c r="BU125" s="500" t="s">
        <v>661</v>
      </c>
      <c r="BV125" s="501" t="s">
        <v>661</v>
      </c>
      <c r="BW125" s="510"/>
      <c r="BX125" s="492" t="str">
        <f t="shared" si="3"/>
        <v>D1W2-2</v>
      </c>
      <c r="BY125" s="503" t="s">
        <v>931</v>
      </c>
      <c r="BZ125" s="500" t="s">
        <v>810</v>
      </c>
      <c r="CA125" s="500" t="s">
        <v>738</v>
      </c>
      <c r="CB125" s="449">
        <v>1</v>
      </c>
      <c r="CC125" s="503">
        <v>1</v>
      </c>
      <c r="CD125" s="499" t="s">
        <v>677</v>
      </c>
      <c r="CE125" s="500" t="s">
        <v>662</v>
      </c>
      <c r="CF125" s="501" t="s">
        <v>692</v>
      </c>
      <c r="CG125" s="499" t="s">
        <v>679</v>
      </c>
      <c r="CH125" s="500" t="s">
        <v>732</v>
      </c>
      <c r="CI125" s="501" t="s">
        <v>692</v>
      </c>
      <c r="CJ125" s="499" t="s">
        <v>678</v>
      </c>
      <c r="CK125" s="500" t="s">
        <v>733</v>
      </c>
      <c r="CL125" s="501" t="s">
        <v>673</v>
      </c>
      <c r="CM125" s="499" t="s">
        <v>680</v>
      </c>
      <c r="CN125" s="500" t="s">
        <v>734</v>
      </c>
      <c r="CO125" s="501" t="s">
        <v>673</v>
      </c>
      <c r="CP125" s="499" t="s">
        <v>661</v>
      </c>
      <c r="CQ125" s="500" t="s">
        <v>661</v>
      </c>
      <c r="CR125" s="501" t="s">
        <v>661</v>
      </c>
      <c r="CS125" s="499" t="s">
        <v>661</v>
      </c>
      <c r="CT125" s="500" t="s">
        <v>661</v>
      </c>
      <c r="CU125" s="501" t="s">
        <v>661</v>
      </c>
      <c r="CV125" s="503" t="s">
        <v>942</v>
      </c>
      <c r="CW125" s="499" t="s">
        <v>697</v>
      </c>
      <c r="CX125" s="500" t="s">
        <v>686</v>
      </c>
      <c r="CY125" s="501" t="s">
        <v>672</v>
      </c>
      <c r="CZ125" s="503">
        <v>2</v>
      </c>
      <c r="DA125" s="499" t="s">
        <v>805</v>
      </c>
      <c r="DB125" s="500" t="s">
        <v>736</v>
      </c>
      <c r="DC125" s="501" t="s">
        <v>672</v>
      </c>
      <c r="DD125" s="524" t="s">
        <v>6</v>
      </c>
      <c r="DE125" s="510"/>
      <c r="DG125" s="31"/>
      <c r="DH125" s="31"/>
    </row>
    <row r="126" spans="1:231" s="28" customFormat="1" ht="12.75" customHeight="1" x14ac:dyDescent="0.15">
      <c r="A126" s="492"/>
      <c r="B126" s="504" t="s">
        <v>800</v>
      </c>
      <c r="C126" s="499" t="s">
        <v>693</v>
      </c>
      <c r="D126" s="500" t="s">
        <v>226</v>
      </c>
      <c r="E126" s="501" t="s">
        <v>672</v>
      </c>
      <c r="F126" s="499" t="s">
        <v>688</v>
      </c>
      <c r="G126" s="500" t="s">
        <v>689</v>
      </c>
      <c r="H126" s="501" t="s">
        <v>672</v>
      </c>
      <c r="I126" s="500" t="s">
        <v>681</v>
      </c>
      <c r="J126" s="500" t="s">
        <v>740</v>
      </c>
      <c r="K126" s="500" t="s">
        <v>672</v>
      </c>
      <c r="L126" s="499" t="s">
        <v>683</v>
      </c>
      <c r="M126" s="505" t="s">
        <v>569</v>
      </c>
      <c r="N126" s="500" t="s">
        <v>672</v>
      </c>
      <c r="O126" s="499" t="s">
        <v>661</v>
      </c>
      <c r="P126" s="500" t="s">
        <v>661</v>
      </c>
      <c r="Q126" s="501" t="s">
        <v>661</v>
      </c>
      <c r="R126" s="500" t="s">
        <v>698</v>
      </c>
      <c r="S126" s="500" t="s">
        <v>803</v>
      </c>
      <c r="T126" s="500" t="s">
        <v>672</v>
      </c>
      <c r="U126" s="499" t="s">
        <v>809</v>
      </c>
      <c r="V126" s="500" t="s">
        <v>803</v>
      </c>
      <c r="W126" s="501" t="s">
        <v>672</v>
      </c>
      <c r="X126" s="500" t="s">
        <v>661</v>
      </c>
      <c r="Y126" s="500" t="s">
        <v>661</v>
      </c>
      <c r="Z126" s="501" t="s">
        <v>661</v>
      </c>
      <c r="AA126" s="499" t="s">
        <v>690</v>
      </c>
      <c r="AB126" s="500" t="s">
        <v>687</v>
      </c>
      <c r="AC126" s="501" t="s">
        <v>672</v>
      </c>
      <c r="AD126" s="499" t="s">
        <v>661</v>
      </c>
      <c r="AE126" s="500" t="s">
        <v>661</v>
      </c>
      <c r="AF126" s="501" t="s">
        <v>661</v>
      </c>
      <c r="AG126" s="500" t="s">
        <v>661</v>
      </c>
      <c r="AH126" s="500" t="s">
        <v>661</v>
      </c>
      <c r="AI126" s="500" t="s">
        <v>661</v>
      </c>
      <c r="AJ126" s="499" t="s">
        <v>917</v>
      </c>
      <c r="AK126" s="500" t="s">
        <v>915</v>
      </c>
      <c r="AL126" s="501" t="s">
        <v>672</v>
      </c>
      <c r="AM126" s="500" t="str">
        <f t="shared" si="2"/>
        <v>S2-0119-D1W2-2</v>
      </c>
      <c r="AN126" s="500" t="s">
        <v>946</v>
      </c>
      <c r="AO126" s="500">
        <v>1</v>
      </c>
      <c r="AP126" s="499" t="s">
        <v>661</v>
      </c>
      <c r="AQ126" s="500" t="s">
        <v>661</v>
      </c>
      <c r="AR126" s="501" t="s">
        <v>661</v>
      </c>
      <c r="AS126" s="500" t="s">
        <v>661</v>
      </c>
      <c r="AT126" s="500" t="s">
        <v>661</v>
      </c>
      <c r="AU126" s="500" t="s">
        <v>661</v>
      </c>
      <c r="AV126" s="499" t="s">
        <v>661</v>
      </c>
      <c r="AW126" s="500" t="s">
        <v>661</v>
      </c>
      <c r="AX126" s="501" t="s">
        <v>661</v>
      </c>
      <c r="AY126" s="499" t="s">
        <v>661</v>
      </c>
      <c r="AZ126" s="500" t="s">
        <v>661</v>
      </c>
      <c r="BA126" s="501" t="s">
        <v>661</v>
      </c>
      <c r="BB126" s="499" t="s">
        <v>661</v>
      </c>
      <c r="BC126" s="500" t="s">
        <v>661</v>
      </c>
      <c r="BD126" s="501" t="s">
        <v>661</v>
      </c>
      <c r="BE126" s="500" t="s">
        <v>661</v>
      </c>
      <c r="BF126" s="500" t="s">
        <v>661</v>
      </c>
      <c r="BG126" s="500" t="s">
        <v>661</v>
      </c>
      <c r="BH126" s="499" t="s">
        <v>661</v>
      </c>
      <c r="BI126" s="500" t="s">
        <v>661</v>
      </c>
      <c r="BJ126" s="501" t="s">
        <v>661</v>
      </c>
      <c r="BK126" s="500" t="s">
        <v>661</v>
      </c>
      <c r="BL126" s="500" t="s">
        <v>661</v>
      </c>
      <c r="BM126" s="500" t="s">
        <v>661</v>
      </c>
      <c r="BN126" s="499" t="s">
        <v>661</v>
      </c>
      <c r="BO126" s="500" t="s">
        <v>661</v>
      </c>
      <c r="BP126" s="501" t="s">
        <v>661</v>
      </c>
      <c r="BQ126" s="500" t="s">
        <v>661</v>
      </c>
      <c r="BR126" s="500" t="s">
        <v>661</v>
      </c>
      <c r="BS126" s="500" t="s">
        <v>661</v>
      </c>
      <c r="BT126" s="499" t="s">
        <v>661</v>
      </c>
      <c r="BU126" s="500" t="s">
        <v>661</v>
      </c>
      <c r="BV126" s="501" t="s">
        <v>661</v>
      </c>
      <c r="BW126" s="510"/>
      <c r="BX126" s="492" t="str">
        <f t="shared" si="3"/>
        <v>D1W2-2</v>
      </c>
      <c r="BY126" s="503" t="s">
        <v>931</v>
      </c>
      <c r="BZ126" s="500" t="s">
        <v>810</v>
      </c>
      <c r="CA126" s="500" t="s">
        <v>738</v>
      </c>
      <c r="CB126" s="449">
        <v>1</v>
      </c>
      <c r="CC126" s="503">
        <v>1</v>
      </c>
      <c r="CD126" s="499" t="s">
        <v>677</v>
      </c>
      <c r="CE126" s="500" t="s">
        <v>662</v>
      </c>
      <c r="CF126" s="501" t="s">
        <v>692</v>
      </c>
      <c r="CG126" s="499" t="s">
        <v>679</v>
      </c>
      <c r="CH126" s="500" t="s">
        <v>732</v>
      </c>
      <c r="CI126" s="501" t="s">
        <v>692</v>
      </c>
      <c r="CJ126" s="499" t="s">
        <v>678</v>
      </c>
      <c r="CK126" s="500" t="s">
        <v>733</v>
      </c>
      <c r="CL126" s="501" t="s">
        <v>673</v>
      </c>
      <c r="CM126" s="499" t="s">
        <v>680</v>
      </c>
      <c r="CN126" s="500" t="s">
        <v>734</v>
      </c>
      <c r="CO126" s="501" t="s">
        <v>673</v>
      </c>
      <c r="CP126" s="499" t="s">
        <v>661</v>
      </c>
      <c r="CQ126" s="500" t="s">
        <v>661</v>
      </c>
      <c r="CR126" s="501" t="s">
        <v>661</v>
      </c>
      <c r="CS126" s="499" t="s">
        <v>661</v>
      </c>
      <c r="CT126" s="500" t="s">
        <v>661</v>
      </c>
      <c r="CU126" s="501" t="s">
        <v>661</v>
      </c>
      <c r="CV126" s="503" t="s">
        <v>942</v>
      </c>
      <c r="CW126" s="499" t="s">
        <v>697</v>
      </c>
      <c r="CX126" s="500" t="s">
        <v>686</v>
      </c>
      <c r="CY126" s="501" t="s">
        <v>672</v>
      </c>
      <c r="CZ126" s="503">
        <v>2</v>
      </c>
      <c r="DA126" s="499" t="s">
        <v>805</v>
      </c>
      <c r="DB126" s="500" t="s">
        <v>736</v>
      </c>
      <c r="DC126" s="501" t="s">
        <v>672</v>
      </c>
      <c r="DD126" s="524" t="s">
        <v>6</v>
      </c>
      <c r="DE126" s="510"/>
    </row>
    <row r="127" spans="1:231" s="28" customFormat="1" ht="12.75" customHeight="1" x14ac:dyDescent="0.15">
      <c r="A127" s="492"/>
      <c r="B127" s="504" t="s">
        <v>801</v>
      </c>
      <c r="C127" s="499" t="s">
        <v>691</v>
      </c>
      <c r="D127" s="500" t="s">
        <v>226</v>
      </c>
      <c r="E127" s="501" t="s">
        <v>672</v>
      </c>
      <c r="F127" s="504" t="s">
        <v>688</v>
      </c>
      <c r="G127" s="505" t="s">
        <v>689</v>
      </c>
      <c r="H127" s="506" t="s">
        <v>672</v>
      </c>
      <c r="I127" s="500" t="s">
        <v>681</v>
      </c>
      <c r="J127" s="500" t="s">
        <v>740</v>
      </c>
      <c r="K127" s="500" t="s">
        <v>672</v>
      </c>
      <c r="L127" s="504" t="s">
        <v>683</v>
      </c>
      <c r="M127" s="505" t="s">
        <v>569</v>
      </c>
      <c r="N127" s="505" t="s">
        <v>672</v>
      </c>
      <c r="O127" s="499" t="s">
        <v>661</v>
      </c>
      <c r="P127" s="500" t="s">
        <v>661</v>
      </c>
      <c r="Q127" s="501" t="s">
        <v>661</v>
      </c>
      <c r="R127" s="500" t="s">
        <v>240</v>
      </c>
      <c r="S127" s="500" t="s">
        <v>803</v>
      </c>
      <c r="T127" s="500" t="s">
        <v>673</v>
      </c>
      <c r="U127" s="499" t="s">
        <v>695</v>
      </c>
      <c r="V127" s="500" t="s">
        <v>803</v>
      </c>
      <c r="W127" s="501" t="s">
        <v>672</v>
      </c>
      <c r="X127" s="500" t="s">
        <v>661</v>
      </c>
      <c r="Y127" s="500" t="s">
        <v>661</v>
      </c>
      <c r="Z127" s="501" t="s">
        <v>661</v>
      </c>
      <c r="AA127" s="499" t="s">
        <v>690</v>
      </c>
      <c r="AB127" s="500" t="s">
        <v>687</v>
      </c>
      <c r="AC127" s="501" t="s">
        <v>672</v>
      </c>
      <c r="AD127" s="499" t="s">
        <v>661</v>
      </c>
      <c r="AE127" s="500" t="s">
        <v>661</v>
      </c>
      <c r="AF127" s="501" t="s">
        <v>661</v>
      </c>
      <c r="AG127" s="500" t="s">
        <v>661</v>
      </c>
      <c r="AH127" s="500" t="s">
        <v>661</v>
      </c>
      <c r="AI127" s="500" t="s">
        <v>661</v>
      </c>
      <c r="AJ127" s="499" t="s">
        <v>917</v>
      </c>
      <c r="AK127" s="500" t="s">
        <v>915</v>
      </c>
      <c r="AL127" s="501" t="s">
        <v>672</v>
      </c>
      <c r="AM127" s="500" t="str">
        <f t="shared" si="2"/>
        <v>S2-0119-D1W0</v>
      </c>
      <c r="AN127" s="500" t="s">
        <v>946</v>
      </c>
      <c r="AO127" s="500">
        <v>1</v>
      </c>
      <c r="AP127" s="499" t="s">
        <v>661</v>
      </c>
      <c r="AQ127" s="500" t="s">
        <v>661</v>
      </c>
      <c r="AR127" s="501" t="s">
        <v>661</v>
      </c>
      <c r="AS127" s="500" t="s">
        <v>661</v>
      </c>
      <c r="AT127" s="500" t="s">
        <v>661</v>
      </c>
      <c r="AU127" s="500" t="s">
        <v>661</v>
      </c>
      <c r="AV127" s="499" t="s">
        <v>661</v>
      </c>
      <c r="AW127" s="500" t="s">
        <v>661</v>
      </c>
      <c r="AX127" s="501" t="s">
        <v>661</v>
      </c>
      <c r="AY127" s="499" t="s">
        <v>661</v>
      </c>
      <c r="AZ127" s="500" t="s">
        <v>661</v>
      </c>
      <c r="BA127" s="501" t="s">
        <v>661</v>
      </c>
      <c r="BB127" s="499" t="s">
        <v>661</v>
      </c>
      <c r="BC127" s="500" t="s">
        <v>661</v>
      </c>
      <c r="BD127" s="501" t="s">
        <v>661</v>
      </c>
      <c r="BE127" s="500" t="s">
        <v>661</v>
      </c>
      <c r="BF127" s="500" t="s">
        <v>661</v>
      </c>
      <c r="BG127" s="500" t="s">
        <v>661</v>
      </c>
      <c r="BH127" s="499" t="s">
        <v>661</v>
      </c>
      <c r="BI127" s="500" t="s">
        <v>661</v>
      </c>
      <c r="BJ127" s="501" t="s">
        <v>661</v>
      </c>
      <c r="BK127" s="500" t="s">
        <v>661</v>
      </c>
      <c r="BL127" s="500" t="s">
        <v>661</v>
      </c>
      <c r="BM127" s="500" t="s">
        <v>661</v>
      </c>
      <c r="BN127" s="499" t="s">
        <v>661</v>
      </c>
      <c r="BO127" s="500" t="s">
        <v>661</v>
      </c>
      <c r="BP127" s="501" t="s">
        <v>661</v>
      </c>
      <c r="BQ127" s="500" t="s">
        <v>661</v>
      </c>
      <c r="BR127" s="500" t="s">
        <v>661</v>
      </c>
      <c r="BS127" s="500" t="s">
        <v>661</v>
      </c>
      <c r="BT127" s="499" t="s">
        <v>661</v>
      </c>
      <c r="BU127" s="500" t="s">
        <v>661</v>
      </c>
      <c r="BV127" s="501" t="s">
        <v>661</v>
      </c>
      <c r="BW127" s="510"/>
      <c r="BX127" s="492" t="str">
        <f t="shared" si="3"/>
        <v>D1W0</v>
      </c>
      <c r="BY127" s="503" t="s">
        <v>931</v>
      </c>
      <c r="BZ127" s="500" t="s">
        <v>810</v>
      </c>
      <c r="CA127" s="500" t="s">
        <v>738</v>
      </c>
      <c r="CB127" s="449">
        <v>1</v>
      </c>
      <c r="CC127" s="503">
        <v>1</v>
      </c>
      <c r="CD127" s="499" t="s">
        <v>677</v>
      </c>
      <c r="CE127" s="500" t="s">
        <v>662</v>
      </c>
      <c r="CF127" s="501" t="s">
        <v>692</v>
      </c>
      <c r="CG127" s="499" t="s">
        <v>679</v>
      </c>
      <c r="CH127" s="500" t="s">
        <v>732</v>
      </c>
      <c r="CI127" s="501" t="s">
        <v>692</v>
      </c>
      <c r="CJ127" s="499" t="s">
        <v>678</v>
      </c>
      <c r="CK127" s="500" t="s">
        <v>733</v>
      </c>
      <c r="CL127" s="501" t="s">
        <v>673</v>
      </c>
      <c r="CM127" s="499" t="s">
        <v>680</v>
      </c>
      <c r="CN127" s="500" t="s">
        <v>734</v>
      </c>
      <c r="CO127" s="501" t="s">
        <v>673</v>
      </c>
      <c r="CP127" s="499" t="s">
        <v>661</v>
      </c>
      <c r="CQ127" s="500" t="s">
        <v>661</v>
      </c>
      <c r="CR127" s="501" t="s">
        <v>661</v>
      </c>
      <c r="CS127" s="499" t="s">
        <v>661</v>
      </c>
      <c r="CT127" s="500" t="s">
        <v>661</v>
      </c>
      <c r="CU127" s="501" t="s">
        <v>661</v>
      </c>
      <c r="CV127" s="503" t="s">
        <v>942</v>
      </c>
      <c r="CW127" s="499" t="s">
        <v>697</v>
      </c>
      <c r="CX127" s="500" t="s">
        <v>686</v>
      </c>
      <c r="CY127" s="501" t="s">
        <v>672</v>
      </c>
      <c r="CZ127" s="503">
        <v>0</v>
      </c>
      <c r="DA127" s="499" t="s">
        <v>661</v>
      </c>
      <c r="DB127" s="500" t="s">
        <v>661</v>
      </c>
      <c r="DC127" s="501" t="s">
        <v>661</v>
      </c>
      <c r="DD127" s="509"/>
      <c r="DE127" s="510"/>
      <c r="DG127" s="31"/>
      <c r="DH127" s="31"/>
    </row>
    <row r="128" spans="1:231" s="28" customFormat="1" ht="12.75" customHeight="1" x14ac:dyDescent="0.15">
      <c r="A128" s="492"/>
      <c r="B128" s="504" t="s">
        <v>802</v>
      </c>
      <c r="C128" s="499" t="s">
        <v>693</v>
      </c>
      <c r="D128" s="500" t="s">
        <v>226</v>
      </c>
      <c r="E128" s="501" t="s">
        <v>672</v>
      </c>
      <c r="F128" s="499" t="s">
        <v>688</v>
      </c>
      <c r="G128" s="500" t="s">
        <v>689</v>
      </c>
      <c r="H128" s="501" t="s">
        <v>672</v>
      </c>
      <c r="I128" s="500" t="s">
        <v>681</v>
      </c>
      <c r="J128" s="500" t="s">
        <v>740</v>
      </c>
      <c r="K128" s="500" t="s">
        <v>672</v>
      </c>
      <c r="L128" s="499" t="s">
        <v>683</v>
      </c>
      <c r="M128" s="505" t="s">
        <v>569</v>
      </c>
      <c r="N128" s="500" t="s">
        <v>672</v>
      </c>
      <c r="O128" s="499" t="s">
        <v>661</v>
      </c>
      <c r="P128" s="500" t="s">
        <v>661</v>
      </c>
      <c r="Q128" s="501" t="s">
        <v>661</v>
      </c>
      <c r="R128" s="500" t="s">
        <v>240</v>
      </c>
      <c r="S128" s="500" t="s">
        <v>803</v>
      </c>
      <c r="T128" s="500" t="s">
        <v>673</v>
      </c>
      <c r="U128" s="499" t="s">
        <v>695</v>
      </c>
      <c r="V128" s="500" t="s">
        <v>803</v>
      </c>
      <c r="W128" s="501" t="s">
        <v>672</v>
      </c>
      <c r="X128" s="500" t="s">
        <v>661</v>
      </c>
      <c r="Y128" s="500" t="s">
        <v>661</v>
      </c>
      <c r="Z128" s="501" t="s">
        <v>661</v>
      </c>
      <c r="AA128" s="499" t="s">
        <v>690</v>
      </c>
      <c r="AB128" s="500" t="s">
        <v>687</v>
      </c>
      <c r="AC128" s="501" t="s">
        <v>672</v>
      </c>
      <c r="AD128" s="499" t="s">
        <v>661</v>
      </c>
      <c r="AE128" s="500" t="s">
        <v>661</v>
      </c>
      <c r="AF128" s="501" t="s">
        <v>661</v>
      </c>
      <c r="AG128" s="500" t="s">
        <v>661</v>
      </c>
      <c r="AH128" s="500" t="s">
        <v>661</v>
      </c>
      <c r="AI128" s="500" t="s">
        <v>661</v>
      </c>
      <c r="AJ128" s="499" t="s">
        <v>917</v>
      </c>
      <c r="AK128" s="500" t="s">
        <v>915</v>
      </c>
      <c r="AL128" s="501" t="s">
        <v>672</v>
      </c>
      <c r="AM128" s="500" t="str">
        <f t="shared" si="2"/>
        <v>S2-0119-D1W0</v>
      </c>
      <c r="AN128" s="500" t="s">
        <v>946</v>
      </c>
      <c r="AO128" s="500">
        <v>1</v>
      </c>
      <c r="AP128" s="499" t="s">
        <v>661</v>
      </c>
      <c r="AQ128" s="500" t="s">
        <v>661</v>
      </c>
      <c r="AR128" s="501" t="s">
        <v>661</v>
      </c>
      <c r="AS128" s="500" t="s">
        <v>661</v>
      </c>
      <c r="AT128" s="500" t="s">
        <v>661</v>
      </c>
      <c r="AU128" s="500" t="s">
        <v>661</v>
      </c>
      <c r="AV128" s="499" t="s">
        <v>661</v>
      </c>
      <c r="AW128" s="500" t="s">
        <v>661</v>
      </c>
      <c r="AX128" s="501" t="s">
        <v>661</v>
      </c>
      <c r="AY128" s="499" t="s">
        <v>661</v>
      </c>
      <c r="AZ128" s="500" t="s">
        <v>661</v>
      </c>
      <c r="BA128" s="501" t="s">
        <v>661</v>
      </c>
      <c r="BB128" s="499" t="s">
        <v>661</v>
      </c>
      <c r="BC128" s="500" t="s">
        <v>661</v>
      </c>
      <c r="BD128" s="501" t="s">
        <v>661</v>
      </c>
      <c r="BE128" s="500" t="s">
        <v>661</v>
      </c>
      <c r="BF128" s="500" t="s">
        <v>661</v>
      </c>
      <c r="BG128" s="500" t="s">
        <v>661</v>
      </c>
      <c r="BH128" s="499" t="s">
        <v>661</v>
      </c>
      <c r="BI128" s="500" t="s">
        <v>661</v>
      </c>
      <c r="BJ128" s="501" t="s">
        <v>661</v>
      </c>
      <c r="BK128" s="500" t="s">
        <v>661</v>
      </c>
      <c r="BL128" s="500" t="s">
        <v>661</v>
      </c>
      <c r="BM128" s="500" t="s">
        <v>661</v>
      </c>
      <c r="BN128" s="499" t="s">
        <v>661</v>
      </c>
      <c r="BO128" s="500" t="s">
        <v>661</v>
      </c>
      <c r="BP128" s="501" t="s">
        <v>661</v>
      </c>
      <c r="BQ128" s="500" t="s">
        <v>661</v>
      </c>
      <c r="BR128" s="500" t="s">
        <v>661</v>
      </c>
      <c r="BS128" s="500" t="s">
        <v>661</v>
      </c>
      <c r="BT128" s="499" t="s">
        <v>661</v>
      </c>
      <c r="BU128" s="500" t="s">
        <v>661</v>
      </c>
      <c r="BV128" s="501" t="s">
        <v>661</v>
      </c>
      <c r="BW128" s="510"/>
      <c r="BX128" s="492" t="str">
        <f t="shared" si="3"/>
        <v>D1W0</v>
      </c>
      <c r="BY128" s="503" t="s">
        <v>931</v>
      </c>
      <c r="BZ128" s="500" t="s">
        <v>810</v>
      </c>
      <c r="CA128" s="500" t="s">
        <v>738</v>
      </c>
      <c r="CB128" s="449">
        <v>1</v>
      </c>
      <c r="CC128" s="503">
        <v>1</v>
      </c>
      <c r="CD128" s="499" t="s">
        <v>677</v>
      </c>
      <c r="CE128" s="500" t="s">
        <v>662</v>
      </c>
      <c r="CF128" s="501" t="s">
        <v>692</v>
      </c>
      <c r="CG128" s="499" t="s">
        <v>679</v>
      </c>
      <c r="CH128" s="500" t="s">
        <v>732</v>
      </c>
      <c r="CI128" s="501" t="s">
        <v>692</v>
      </c>
      <c r="CJ128" s="499" t="s">
        <v>678</v>
      </c>
      <c r="CK128" s="500" t="s">
        <v>733</v>
      </c>
      <c r="CL128" s="501" t="s">
        <v>673</v>
      </c>
      <c r="CM128" s="499" t="s">
        <v>680</v>
      </c>
      <c r="CN128" s="500" t="s">
        <v>734</v>
      </c>
      <c r="CO128" s="501" t="s">
        <v>673</v>
      </c>
      <c r="CP128" s="499" t="s">
        <v>661</v>
      </c>
      <c r="CQ128" s="500" t="s">
        <v>661</v>
      </c>
      <c r="CR128" s="501" t="s">
        <v>661</v>
      </c>
      <c r="CS128" s="499" t="s">
        <v>661</v>
      </c>
      <c r="CT128" s="500" t="s">
        <v>661</v>
      </c>
      <c r="CU128" s="501" t="s">
        <v>661</v>
      </c>
      <c r="CV128" s="503" t="s">
        <v>942</v>
      </c>
      <c r="CW128" s="499" t="s">
        <v>697</v>
      </c>
      <c r="CX128" s="500" t="s">
        <v>686</v>
      </c>
      <c r="CY128" s="501" t="s">
        <v>672</v>
      </c>
      <c r="CZ128" s="503">
        <v>0</v>
      </c>
      <c r="DA128" s="499" t="s">
        <v>661</v>
      </c>
      <c r="DB128" s="500" t="s">
        <v>661</v>
      </c>
      <c r="DC128" s="501" t="s">
        <v>661</v>
      </c>
      <c r="DD128" s="509"/>
      <c r="DE128" s="510"/>
    </row>
    <row r="129" spans="1:231" s="28" customFormat="1" ht="12.75" customHeight="1" x14ac:dyDescent="0.15">
      <c r="A129" s="492"/>
      <c r="B129" s="504" t="s">
        <v>812</v>
      </c>
      <c r="C129" s="499" t="s">
        <v>691</v>
      </c>
      <c r="D129" s="500" t="s">
        <v>226</v>
      </c>
      <c r="E129" s="501" t="s">
        <v>672</v>
      </c>
      <c r="F129" s="499" t="s">
        <v>688</v>
      </c>
      <c r="G129" s="500" t="s">
        <v>689</v>
      </c>
      <c r="H129" s="501" t="s">
        <v>672</v>
      </c>
      <c r="I129" s="500" t="s">
        <v>681</v>
      </c>
      <c r="J129" s="500" t="s">
        <v>740</v>
      </c>
      <c r="K129" s="500" t="s">
        <v>672</v>
      </c>
      <c r="L129" s="499" t="s">
        <v>683</v>
      </c>
      <c r="M129" s="505" t="s">
        <v>569</v>
      </c>
      <c r="N129" s="500" t="s">
        <v>672</v>
      </c>
      <c r="O129" s="499" t="s">
        <v>661</v>
      </c>
      <c r="P129" s="500" t="s">
        <v>661</v>
      </c>
      <c r="Q129" s="501" t="s">
        <v>661</v>
      </c>
      <c r="R129" s="500" t="s">
        <v>661</v>
      </c>
      <c r="S129" s="500" t="s">
        <v>661</v>
      </c>
      <c r="T129" s="500" t="s">
        <v>661</v>
      </c>
      <c r="U129" s="499" t="s">
        <v>661</v>
      </c>
      <c r="V129" s="500" t="s">
        <v>661</v>
      </c>
      <c r="W129" s="501" t="s">
        <v>661</v>
      </c>
      <c r="X129" s="500" t="s">
        <v>661</v>
      </c>
      <c r="Y129" s="500" t="s">
        <v>661</v>
      </c>
      <c r="Z129" s="501" t="s">
        <v>661</v>
      </c>
      <c r="AA129" s="499" t="s">
        <v>690</v>
      </c>
      <c r="AB129" s="500" t="s">
        <v>687</v>
      </c>
      <c r="AC129" s="501" t="s">
        <v>672</v>
      </c>
      <c r="AD129" s="499" t="s">
        <v>661</v>
      </c>
      <c r="AE129" s="500" t="s">
        <v>661</v>
      </c>
      <c r="AF129" s="501" t="s">
        <v>661</v>
      </c>
      <c r="AG129" s="500" t="s">
        <v>661</v>
      </c>
      <c r="AH129" s="500" t="s">
        <v>661</v>
      </c>
      <c r="AI129" s="500" t="s">
        <v>661</v>
      </c>
      <c r="AJ129" s="499" t="s">
        <v>916</v>
      </c>
      <c r="AK129" s="500" t="s">
        <v>915</v>
      </c>
      <c r="AL129" s="501" t="s">
        <v>672</v>
      </c>
      <c r="AM129" s="500" t="str">
        <f t="shared" si="2"/>
        <v>S2-0119-B1Z1</v>
      </c>
      <c r="AN129" s="500" t="s">
        <v>946</v>
      </c>
      <c r="AO129" s="500">
        <v>1</v>
      </c>
      <c r="AP129" s="499" t="s">
        <v>661</v>
      </c>
      <c r="AQ129" s="500" t="s">
        <v>661</v>
      </c>
      <c r="AR129" s="501" t="s">
        <v>661</v>
      </c>
      <c r="AS129" s="500" t="s">
        <v>661</v>
      </c>
      <c r="AT129" s="500" t="s">
        <v>661</v>
      </c>
      <c r="AU129" s="500" t="s">
        <v>661</v>
      </c>
      <c r="AV129" s="499" t="s">
        <v>661</v>
      </c>
      <c r="AW129" s="500" t="s">
        <v>661</v>
      </c>
      <c r="AX129" s="501" t="s">
        <v>661</v>
      </c>
      <c r="AY129" s="499" t="s">
        <v>661</v>
      </c>
      <c r="AZ129" s="500" t="s">
        <v>661</v>
      </c>
      <c r="BA129" s="501" t="s">
        <v>661</v>
      </c>
      <c r="BB129" s="499" t="s">
        <v>661</v>
      </c>
      <c r="BC129" s="500" t="s">
        <v>661</v>
      </c>
      <c r="BD129" s="501" t="s">
        <v>661</v>
      </c>
      <c r="BE129" s="500" t="s">
        <v>661</v>
      </c>
      <c r="BF129" s="500" t="s">
        <v>661</v>
      </c>
      <c r="BG129" s="500" t="s">
        <v>661</v>
      </c>
      <c r="BH129" s="499" t="s">
        <v>661</v>
      </c>
      <c r="BI129" s="500" t="s">
        <v>661</v>
      </c>
      <c r="BJ129" s="501" t="s">
        <v>661</v>
      </c>
      <c r="BK129" s="500" t="s">
        <v>661</v>
      </c>
      <c r="BL129" s="500" t="s">
        <v>661</v>
      </c>
      <c r="BM129" s="500" t="s">
        <v>661</v>
      </c>
      <c r="BN129" s="499" t="s">
        <v>661</v>
      </c>
      <c r="BO129" s="500" t="s">
        <v>661</v>
      </c>
      <c r="BP129" s="501" t="s">
        <v>661</v>
      </c>
      <c r="BQ129" s="500" t="s">
        <v>661</v>
      </c>
      <c r="BR129" s="500" t="s">
        <v>661</v>
      </c>
      <c r="BS129" s="500" t="s">
        <v>661</v>
      </c>
      <c r="BT129" s="499" t="s">
        <v>661</v>
      </c>
      <c r="BU129" s="500" t="s">
        <v>661</v>
      </c>
      <c r="BV129" s="501" t="s">
        <v>661</v>
      </c>
      <c r="BW129" s="510"/>
      <c r="BX129" s="492" t="str">
        <f t="shared" si="3"/>
        <v>B1Z1</v>
      </c>
      <c r="BY129" s="503" t="s">
        <v>84</v>
      </c>
      <c r="BZ129" s="500" t="s">
        <v>737</v>
      </c>
      <c r="CA129" s="500" t="s">
        <v>738</v>
      </c>
      <c r="CB129" s="449">
        <v>1</v>
      </c>
      <c r="CC129" s="503">
        <v>1</v>
      </c>
      <c r="CD129" s="499" t="s">
        <v>677</v>
      </c>
      <c r="CE129" s="500" t="s">
        <v>662</v>
      </c>
      <c r="CF129" s="501" t="s">
        <v>692</v>
      </c>
      <c r="CG129" s="499" t="s">
        <v>679</v>
      </c>
      <c r="CH129" s="500" t="s">
        <v>732</v>
      </c>
      <c r="CI129" s="501" t="s">
        <v>692</v>
      </c>
      <c r="CJ129" s="504" t="s">
        <v>678</v>
      </c>
      <c r="CK129" s="505" t="s">
        <v>733</v>
      </c>
      <c r="CL129" s="506" t="s">
        <v>673</v>
      </c>
      <c r="CM129" s="504" t="s">
        <v>680</v>
      </c>
      <c r="CN129" s="505" t="s">
        <v>734</v>
      </c>
      <c r="CO129" s="506" t="s">
        <v>673</v>
      </c>
      <c r="CP129" s="499" t="s">
        <v>661</v>
      </c>
      <c r="CQ129" s="500" t="s">
        <v>661</v>
      </c>
      <c r="CR129" s="501" t="s">
        <v>661</v>
      </c>
      <c r="CS129" s="499" t="s">
        <v>661</v>
      </c>
      <c r="CT129" s="500" t="s">
        <v>661</v>
      </c>
      <c r="CU129" s="501" t="s">
        <v>661</v>
      </c>
      <c r="CV129" s="503" t="s">
        <v>945</v>
      </c>
      <c r="CW129" s="499" t="s">
        <v>718</v>
      </c>
      <c r="CX129" s="500" t="s">
        <v>686</v>
      </c>
      <c r="CY129" s="501" t="s">
        <v>672</v>
      </c>
      <c r="CZ129" s="503">
        <v>1</v>
      </c>
      <c r="DA129" s="499" t="s">
        <v>735</v>
      </c>
      <c r="DB129" s="500" t="s">
        <v>736</v>
      </c>
      <c r="DC129" s="501" t="s">
        <v>672</v>
      </c>
      <c r="DD129" s="509"/>
      <c r="DE129" s="510"/>
    </row>
    <row r="130" spans="1:231" s="28" customFormat="1" ht="12.75" customHeight="1" x14ac:dyDescent="0.15">
      <c r="A130" s="492"/>
      <c r="B130" s="504" t="s">
        <v>813</v>
      </c>
      <c r="C130" s="499" t="s">
        <v>693</v>
      </c>
      <c r="D130" s="500" t="s">
        <v>226</v>
      </c>
      <c r="E130" s="501" t="s">
        <v>672</v>
      </c>
      <c r="F130" s="499" t="s">
        <v>688</v>
      </c>
      <c r="G130" s="500" t="s">
        <v>689</v>
      </c>
      <c r="H130" s="501" t="s">
        <v>672</v>
      </c>
      <c r="I130" s="499" t="s">
        <v>681</v>
      </c>
      <c r="J130" s="500" t="s">
        <v>740</v>
      </c>
      <c r="K130" s="501" t="s">
        <v>672</v>
      </c>
      <c r="L130" s="499" t="s">
        <v>683</v>
      </c>
      <c r="M130" s="505" t="s">
        <v>569</v>
      </c>
      <c r="N130" s="500" t="s">
        <v>672</v>
      </c>
      <c r="O130" s="499" t="s">
        <v>661</v>
      </c>
      <c r="P130" s="500" t="s">
        <v>661</v>
      </c>
      <c r="Q130" s="501" t="s">
        <v>661</v>
      </c>
      <c r="R130" s="500" t="s">
        <v>661</v>
      </c>
      <c r="S130" s="500" t="s">
        <v>661</v>
      </c>
      <c r="T130" s="500" t="s">
        <v>661</v>
      </c>
      <c r="U130" s="499" t="s">
        <v>661</v>
      </c>
      <c r="V130" s="500" t="s">
        <v>661</v>
      </c>
      <c r="W130" s="501" t="s">
        <v>661</v>
      </c>
      <c r="X130" s="500" t="s">
        <v>661</v>
      </c>
      <c r="Y130" s="500" t="s">
        <v>661</v>
      </c>
      <c r="Z130" s="501" t="s">
        <v>661</v>
      </c>
      <c r="AA130" s="500" t="s">
        <v>690</v>
      </c>
      <c r="AB130" s="500" t="s">
        <v>687</v>
      </c>
      <c r="AC130" s="500" t="s">
        <v>672</v>
      </c>
      <c r="AD130" s="499" t="s">
        <v>661</v>
      </c>
      <c r="AE130" s="500" t="s">
        <v>661</v>
      </c>
      <c r="AF130" s="501" t="s">
        <v>661</v>
      </c>
      <c r="AG130" s="500" t="s">
        <v>661</v>
      </c>
      <c r="AH130" s="500" t="s">
        <v>661</v>
      </c>
      <c r="AI130" s="500" t="s">
        <v>661</v>
      </c>
      <c r="AJ130" s="499" t="s">
        <v>916</v>
      </c>
      <c r="AK130" s="500" t="s">
        <v>915</v>
      </c>
      <c r="AL130" s="501" t="s">
        <v>672</v>
      </c>
      <c r="AM130" s="500" t="str">
        <f t="shared" si="2"/>
        <v>S2-0119-B1Z1</v>
      </c>
      <c r="AN130" s="500" t="s">
        <v>946</v>
      </c>
      <c r="AO130" s="500">
        <v>1</v>
      </c>
      <c r="AP130" s="499" t="s">
        <v>661</v>
      </c>
      <c r="AQ130" s="500" t="s">
        <v>661</v>
      </c>
      <c r="AR130" s="501" t="s">
        <v>661</v>
      </c>
      <c r="AS130" s="500" t="s">
        <v>661</v>
      </c>
      <c r="AT130" s="500" t="s">
        <v>661</v>
      </c>
      <c r="AU130" s="500" t="s">
        <v>661</v>
      </c>
      <c r="AV130" s="499" t="s">
        <v>661</v>
      </c>
      <c r="AW130" s="500" t="s">
        <v>661</v>
      </c>
      <c r="AX130" s="501" t="s">
        <v>661</v>
      </c>
      <c r="AY130" s="499" t="s">
        <v>661</v>
      </c>
      <c r="AZ130" s="500" t="s">
        <v>661</v>
      </c>
      <c r="BA130" s="501" t="s">
        <v>661</v>
      </c>
      <c r="BB130" s="499" t="s">
        <v>661</v>
      </c>
      <c r="BC130" s="500" t="s">
        <v>661</v>
      </c>
      <c r="BD130" s="501" t="s">
        <v>661</v>
      </c>
      <c r="BE130" s="500" t="s">
        <v>661</v>
      </c>
      <c r="BF130" s="500" t="s">
        <v>661</v>
      </c>
      <c r="BG130" s="500" t="s">
        <v>661</v>
      </c>
      <c r="BH130" s="499" t="s">
        <v>661</v>
      </c>
      <c r="BI130" s="500" t="s">
        <v>661</v>
      </c>
      <c r="BJ130" s="501" t="s">
        <v>661</v>
      </c>
      <c r="BK130" s="500" t="s">
        <v>661</v>
      </c>
      <c r="BL130" s="500" t="s">
        <v>661</v>
      </c>
      <c r="BM130" s="500" t="s">
        <v>661</v>
      </c>
      <c r="BN130" s="499" t="s">
        <v>661</v>
      </c>
      <c r="BO130" s="500" t="s">
        <v>661</v>
      </c>
      <c r="BP130" s="501" t="s">
        <v>661</v>
      </c>
      <c r="BQ130" s="500" t="s">
        <v>661</v>
      </c>
      <c r="BR130" s="500" t="s">
        <v>661</v>
      </c>
      <c r="BS130" s="500" t="s">
        <v>661</v>
      </c>
      <c r="BT130" s="499" t="s">
        <v>661</v>
      </c>
      <c r="BU130" s="500" t="s">
        <v>661</v>
      </c>
      <c r="BV130" s="501" t="s">
        <v>661</v>
      </c>
      <c r="BW130" s="510"/>
      <c r="BX130" s="492" t="str">
        <f t="shared" si="3"/>
        <v>B1Z1</v>
      </c>
      <c r="BY130" s="503" t="s">
        <v>84</v>
      </c>
      <c r="BZ130" s="500" t="s">
        <v>737</v>
      </c>
      <c r="CA130" s="500" t="s">
        <v>738</v>
      </c>
      <c r="CB130" s="449">
        <v>1</v>
      </c>
      <c r="CC130" s="503">
        <v>1</v>
      </c>
      <c r="CD130" s="499" t="s">
        <v>677</v>
      </c>
      <c r="CE130" s="500" t="s">
        <v>662</v>
      </c>
      <c r="CF130" s="501" t="s">
        <v>692</v>
      </c>
      <c r="CG130" s="499" t="s">
        <v>679</v>
      </c>
      <c r="CH130" s="500" t="s">
        <v>732</v>
      </c>
      <c r="CI130" s="501" t="s">
        <v>692</v>
      </c>
      <c r="CJ130" s="499" t="s">
        <v>678</v>
      </c>
      <c r="CK130" s="500" t="s">
        <v>733</v>
      </c>
      <c r="CL130" s="501" t="s">
        <v>673</v>
      </c>
      <c r="CM130" s="499" t="s">
        <v>680</v>
      </c>
      <c r="CN130" s="500" t="s">
        <v>734</v>
      </c>
      <c r="CO130" s="501" t="s">
        <v>673</v>
      </c>
      <c r="CP130" s="499" t="s">
        <v>661</v>
      </c>
      <c r="CQ130" s="500" t="s">
        <v>661</v>
      </c>
      <c r="CR130" s="501" t="s">
        <v>661</v>
      </c>
      <c r="CS130" s="499" t="s">
        <v>661</v>
      </c>
      <c r="CT130" s="500" t="s">
        <v>661</v>
      </c>
      <c r="CU130" s="501" t="s">
        <v>661</v>
      </c>
      <c r="CV130" s="503" t="s">
        <v>945</v>
      </c>
      <c r="CW130" s="499" t="s">
        <v>718</v>
      </c>
      <c r="CX130" s="500" t="s">
        <v>686</v>
      </c>
      <c r="CY130" s="501" t="s">
        <v>672</v>
      </c>
      <c r="CZ130" s="503">
        <v>1</v>
      </c>
      <c r="DA130" s="499" t="s">
        <v>735</v>
      </c>
      <c r="DB130" s="500" t="s">
        <v>736</v>
      </c>
      <c r="DC130" s="501" t="s">
        <v>672</v>
      </c>
      <c r="DD130" s="509"/>
      <c r="DE130" s="510"/>
    </row>
    <row r="131" spans="1:231" s="28" customFormat="1" ht="12.75" customHeight="1" x14ac:dyDescent="0.15">
      <c r="A131" s="492"/>
      <c r="B131" s="499" t="s">
        <v>814</v>
      </c>
      <c r="C131" s="499" t="s">
        <v>691</v>
      </c>
      <c r="D131" s="500" t="s">
        <v>226</v>
      </c>
      <c r="E131" s="501" t="s">
        <v>672</v>
      </c>
      <c r="F131" s="499" t="s">
        <v>688</v>
      </c>
      <c r="G131" s="500" t="s">
        <v>689</v>
      </c>
      <c r="H131" s="501" t="s">
        <v>672</v>
      </c>
      <c r="I131" s="499" t="s">
        <v>681</v>
      </c>
      <c r="J131" s="500" t="s">
        <v>740</v>
      </c>
      <c r="K131" s="501" t="s">
        <v>672</v>
      </c>
      <c r="L131" s="499" t="s">
        <v>683</v>
      </c>
      <c r="M131" s="505" t="s">
        <v>569</v>
      </c>
      <c r="N131" s="500" t="s">
        <v>672</v>
      </c>
      <c r="O131" s="499" t="s">
        <v>661</v>
      </c>
      <c r="P131" s="500" t="s">
        <v>661</v>
      </c>
      <c r="Q131" s="501" t="s">
        <v>661</v>
      </c>
      <c r="R131" s="500" t="s">
        <v>661</v>
      </c>
      <c r="S131" s="500" t="s">
        <v>661</v>
      </c>
      <c r="T131" s="500" t="s">
        <v>661</v>
      </c>
      <c r="U131" s="499" t="s">
        <v>661</v>
      </c>
      <c r="V131" s="500" t="s">
        <v>661</v>
      </c>
      <c r="W131" s="501" t="s">
        <v>661</v>
      </c>
      <c r="X131" s="500" t="s">
        <v>661</v>
      </c>
      <c r="Y131" s="500" t="s">
        <v>661</v>
      </c>
      <c r="Z131" s="501" t="s">
        <v>661</v>
      </c>
      <c r="AA131" s="500" t="s">
        <v>690</v>
      </c>
      <c r="AB131" s="500" t="s">
        <v>687</v>
      </c>
      <c r="AC131" s="500" t="s">
        <v>672</v>
      </c>
      <c r="AD131" s="499" t="s">
        <v>661</v>
      </c>
      <c r="AE131" s="500" t="s">
        <v>661</v>
      </c>
      <c r="AF131" s="501" t="s">
        <v>661</v>
      </c>
      <c r="AG131" s="500" t="s">
        <v>661</v>
      </c>
      <c r="AH131" s="500" t="s">
        <v>661</v>
      </c>
      <c r="AI131" s="500" t="s">
        <v>661</v>
      </c>
      <c r="AJ131" s="499" t="s">
        <v>916</v>
      </c>
      <c r="AK131" s="500" t="s">
        <v>915</v>
      </c>
      <c r="AL131" s="501" t="s">
        <v>672</v>
      </c>
      <c r="AM131" s="500" t="str">
        <f t="shared" si="2"/>
        <v>S2-0119-C1Z1</v>
      </c>
      <c r="AN131" s="500" t="s">
        <v>946</v>
      </c>
      <c r="AO131" s="500">
        <v>1</v>
      </c>
      <c r="AP131" s="499" t="s">
        <v>661</v>
      </c>
      <c r="AQ131" s="500" t="s">
        <v>661</v>
      </c>
      <c r="AR131" s="501" t="s">
        <v>661</v>
      </c>
      <c r="AS131" s="500" t="s">
        <v>661</v>
      </c>
      <c r="AT131" s="500" t="s">
        <v>661</v>
      </c>
      <c r="AU131" s="500" t="s">
        <v>661</v>
      </c>
      <c r="AV131" s="499" t="s">
        <v>661</v>
      </c>
      <c r="AW131" s="500" t="s">
        <v>661</v>
      </c>
      <c r="AX131" s="501" t="s">
        <v>661</v>
      </c>
      <c r="AY131" s="499" t="s">
        <v>661</v>
      </c>
      <c r="AZ131" s="500" t="s">
        <v>661</v>
      </c>
      <c r="BA131" s="501" t="s">
        <v>661</v>
      </c>
      <c r="BB131" s="499" t="s">
        <v>661</v>
      </c>
      <c r="BC131" s="500" t="s">
        <v>661</v>
      </c>
      <c r="BD131" s="501" t="s">
        <v>661</v>
      </c>
      <c r="BE131" s="500" t="s">
        <v>661</v>
      </c>
      <c r="BF131" s="500" t="s">
        <v>661</v>
      </c>
      <c r="BG131" s="500" t="s">
        <v>661</v>
      </c>
      <c r="BH131" s="499" t="s">
        <v>661</v>
      </c>
      <c r="BI131" s="500" t="s">
        <v>661</v>
      </c>
      <c r="BJ131" s="501" t="s">
        <v>661</v>
      </c>
      <c r="BK131" s="500" t="s">
        <v>661</v>
      </c>
      <c r="BL131" s="500" t="s">
        <v>661</v>
      </c>
      <c r="BM131" s="500" t="s">
        <v>661</v>
      </c>
      <c r="BN131" s="499" t="s">
        <v>661</v>
      </c>
      <c r="BO131" s="500" t="s">
        <v>661</v>
      </c>
      <c r="BP131" s="501" t="s">
        <v>661</v>
      </c>
      <c r="BQ131" s="500" t="s">
        <v>661</v>
      </c>
      <c r="BR131" s="500" t="s">
        <v>661</v>
      </c>
      <c r="BS131" s="500" t="s">
        <v>661</v>
      </c>
      <c r="BT131" s="499" t="s">
        <v>661</v>
      </c>
      <c r="BU131" s="500" t="s">
        <v>661</v>
      </c>
      <c r="BV131" s="501" t="s">
        <v>661</v>
      </c>
      <c r="BW131" s="510"/>
      <c r="BX131" s="492" t="str">
        <f t="shared" si="3"/>
        <v>C1Z1</v>
      </c>
      <c r="BY131" s="503" t="s">
        <v>929</v>
      </c>
      <c r="BZ131" s="500" t="s">
        <v>749</v>
      </c>
      <c r="CA131" s="500" t="s">
        <v>738</v>
      </c>
      <c r="CB131" s="449">
        <v>1</v>
      </c>
      <c r="CC131" s="503">
        <v>1</v>
      </c>
      <c r="CD131" s="499" t="s">
        <v>677</v>
      </c>
      <c r="CE131" s="500" t="s">
        <v>662</v>
      </c>
      <c r="CF131" s="501" t="s">
        <v>692</v>
      </c>
      <c r="CG131" s="499" t="s">
        <v>679</v>
      </c>
      <c r="CH131" s="500" t="s">
        <v>732</v>
      </c>
      <c r="CI131" s="501" t="s">
        <v>692</v>
      </c>
      <c r="CJ131" s="504" t="s">
        <v>678</v>
      </c>
      <c r="CK131" s="505" t="s">
        <v>733</v>
      </c>
      <c r="CL131" s="506" t="s">
        <v>673</v>
      </c>
      <c r="CM131" s="504" t="s">
        <v>680</v>
      </c>
      <c r="CN131" s="505" t="s">
        <v>734</v>
      </c>
      <c r="CO131" s="506" t="s">
        <v>673</v>
      </c>
      <c r="CP131" s="499" t="s">
        <v>661</v>
      </c>
      <c r="CQ131" s="500" t="s">
        <v>661</v>
      </c>
      <c r="CR131" s="501" t="s">
        <v>661</v>
      </c>
      <c r="CS131" s="499" t="s">
        <v>661</v>
      </c>
      <c r="CT131" s="500" t="s">
        <v>661</v>
      </c>
      <c r="CU131" s="501" t="s">
        <v>661</v>
      </c>
      <c r="CV131" s="503" t="s">
        <v>945</v>
      </c>
      <c r="CW131" s="499" t="s">
        <v>718</v>
      </c>
      <c r="CX131" s="500" t="s">
        <v>686</v>
      </c>
      <c r="CY131" s="501" t="s">
        <v>672</v>
      </c>
      <c r="CZ131" s="503">
        <v>1</v>
      </c>
      <c r="DA131" s="499" t="s">
        <v>735</v>
      </c>
      <c r="DB131" s="500" t="s">
        <v>736</v>
      </c>
      <c r="DC131" s="501" t="s">
        <v>672</v>
      </c>
      <c r="DD131" s="509"/>
      <c r="DE131" s="510"/>
    </row>
    <row r="132" spans="1:231" s="28" customFormat="1" ht="12.75" customHeight="1" x14ac:dyDescent="0.15">
      <c r="A132" s="492"/>
      <c r="B132" s="499" t="s">
        <v>815</v>
      </c>
      <c r="C132" s="499" t="s">
        <v>693</v>
      </c>
      <c r="D132" s="500" t="s">
        <v>226</v>
      </c>
      <c r="E132" s="501" t="s">
        <v>672</v>
      </c>
      <c r="F132" s="499" t="s">
        <v>688</v>
      </c>
      <c r="G132" s="500" t="s">
        <v>689</v>
      </c>
      <c r="H132" s="501" t="s">
        <v>672</v>
      </c>
      <c r="I132" s="499" t="s">
        <v>681</v>
      </c>
      <c r="J132" s="500" t="s">
        <v>740</v>
      </c>
      <c r="K132" s="501" t="s">
        <v>672</v>
      </c>
      <c r="L132" s="499" t="s">
        <v>683</v>
      </c>
      <c r="M132" s="505" t="s">
        <v>569</v>
      </c>
      <c r="N132" s="500" t="s">
        <v>672</v>
      </c>
      <c r="O132" s="499" t="s">
        <v>661</v>
      </c>
      <c r="P132" s="500" t="s">
        <v>661</v>
      </c>
      <c r="Q132" s="501" t="s">
        <v>661</v>
      </c>
      <c r="R132" s="500" t="s">
        <v>661</v>
      </c>
      <c r="S132" s="500" t="s">
        <v>661</v>
      </c>
      <c r="T132" s="500" t="s">
        <v>661</v>
      </c>
      <c r="U132" s="499" t="s">
        <v>661</v>
      </c>
      <c r="V132" s="500" t="s">
        <v>661</v>
      </c>
      <c r="W132" s="501" t="s">
        <v>661</v>
      </c>
      <c r="X132" s="500" t="s">
        <v>661</v>
      </c>
      <c r="Y132" s="500" t="s">
        <v>661</v>
      </c>
      <c r="Z132" s="501" t="s">
        <v>661</v>
      </c>
      <c r="AA132" s="500" t="s">
        <v>690</v>
      </c>
      <c r="AB132" s="500" t="s">
        <v>687</v>
      </c>
      <c r="AC132" s="500" t="s">
        <v>672</v>
      </c>
      <c r="AD132" s="499" t="s">
        <v>661</v>
      </c>
      <c r="AE132" s="500" t="s">
        <v>661</v>
      </c>
      <c r="AF132" s="501" t="s">
        <v>661</v>
      </c>
      <c r="AG132" s="500" t="s">
        <v>661</v>
      </c>
      <c r="AH132" s="500" t="s">
        <v>661</v>
      </c>
      <c r="AI132" s="500" t="s">
        <v>661</v>
      </c>
      <c r="AJ132" s="499" t="s">
        <v>916</v>
      </c>
      <c r="AK132" s="500" t="s">
        <v>915</v>
      </c>
      <c r="AL132" s="501" t="s">
        <v>672</v>
      </c>
      <c r="AM132" s="500" t="str">
        <f t="shared" si="2"/>
        <v>S2-0119-C1Z1</v>
      </c>
      <c r="AN132" s="500" t="s">
        <v>946</v>
      </c>
      <c r="AO132" s="500">
        <v>1</v>
      </c>
      <c r="AP132" s="499" t="s">
        <v>661</v>
      </c>
      <c r="AQ132" s="500" t="s">
        <v>661</v>
      </c>
      <c r="AR132" s="501" t="s">
        <v>661</v>
      </c>
      <c r="AS132" s="500" t="s">
        <v>661</v>
      </c>
      <c r="AT132" s="500" t="s">
        <v>661</v>
      </c>
      <c r="AU132" s="500" t="s">
        <v>661</v>
      </c>
      <c r="AV132" s="499" t="s">
        <v>661</v>
      </c>
      <c r="AW132" s="500" t="s">
        <v>661</v>
      </c>
      <c r="AX132" s="501" t="s">
        <v>661</v>
      </c>
      <c r="AY132" s="499" t="s">
        <v>661</v>
      </c>
      <c r="AZ132" s="500" t="s">
        <v>661</v>
      </c>
      <c r="BA132" s="501" t="s">
        <v>661</v>
      </c>
      <c r="BB132" s="499" t="s">
        <v>661</v>
      </c>
      <c r="BC132" s="500" t="s">
        <v>661</v>
      </c>
      <c r="BD132" s="501" t="s">
        <v>661</v>
      </c>
      <c r="BE132" s="500" t="s">
        <v>661</v>
      </c>
      <c r="BF132" s="500" t="s">
        <v>661</v>
      </c>
      <c r="BG132" s="500" t="s">
        <v>661</v>
      </c>
      <c r="BH132" s="499" t="s">
        <v>661</v>
      </c>
      <c r="BI132" s="500" t="s">
        <v>661</v>
      </c>
      <c r="BJ132" s="501" t="s">
        <v>661</v>
      </c>
      <c r="BK132" s="500" t="s">
        <v>661</v>
      </c>
      <c r="BL132" s="500" t="s">
        <v>661</v>
      </c>
      <c r="BM132" s="500" t="s">
        <v>661</v>
      </c>
      <c r="BN132" s="499" t="s">
        <v>661</v>
      </c>
      <c r="BO132" s="500" t="s">
        <v>661</v>
      </c>
      <c r="BP132" s="501" t="s">
        <v>661</v>
      </c>
      <c r="BQ132" s="500" t="s">
        <v>661</v>
      </c>
      <c r="BR132" s="500" t="s">
        <v>661</v>
      </c>
      <c r="BS132" s="500" t="s">
        <v>661</v>
      </c>
      <c r="BT132" s="499" t="s">
        <v>661</v>
      </c>
      <c r="BU132" s="500" t="s">
        <v>661</v>
      </c>
      <c r="BV132" s="501" t="s">
        <v>661</v>
      </c>
      <c r="BW132" s="510"/>
      <c r="BX132" s="492" t="str">
        <f t="shared" si="3"/>
        <v>C1Z1</v>
      </c>
      <c r="BY132" s="503" t="s">
        <v>929</v>
      </c>
      <c r="BZ132" s="500" t="s">
        <v>749</v>
      </c>
      <c r="CA132" s="500" t="s">
        <v>738</v>
      </c>
      <c r="CB132" s="449">
        <v>1</v>
      </c>
      <c r="CC132" s="503">
        <v>1</v>
      </c>
      <c r="CD132" s="499" t="s">
        <v>677</v>
      </c>
      <c r="CE132" s="500" t="s">
        <v>662</v>
      </c>
      <c r="CF132" s="501" t="s">
        <v>692</v>
      </c>
      <c r="CG132" s="499" t="s">
        <v>679</v>
      </c>
      <c r="CH132" s="500" t="s">
        <v>732</v>
      </c>
      <c r="CI132" s="501" t="s">
        <v>692</v>
      </c>
      <c r="CJ132" s="499" t="s">
        <v>678</v>
      </c>
      <c r="CK132" s="500" t="s">
        <v>733</v>
      </c>
      <c r="CL132" s="501" t="s">
        <v>673</v>
      </c>
      <c r="CM132" s="499" t="s">
        <v>680</v>
      </c>
      <c r="CN132" s="500" t="s">
        <v>734</v>
      </c>
      <c r="CO132" s="501" t="s">
        <v>673</v>
      </c>
      <c r="CP132" s="499" t="s">
        <v>661</v>
      </c>
      <c r="CQ132" s="500" t="s">
        <v>661</v>
      </c>
      <c r="CR132" s="501" t="s">
        <v>661</v>
      </c>
      <c r="CS132" s="499" t="s">
        <v>661</v>
      </c>
      <c r="CT132" s="500" t="s">
        <v>661</v>
      </c>
      <c r="CU132" s="501" t="s">
        <v>661</v>
      </c>
      <c r="CV132" s="503" t="s">
        <v>945</v>
      </c>
      <c r="CW132" s="499" t="s">
        <v>718</v>
      </c>
      <c r="CX132" s="500" t="s">
        <v>686</v>
      </c>
      <c r="CY132" s="501" t="s">
        <v>672</v>
      </c>
      <c r="CZ132" s="503">
        <v>1</v>
      </c>
      <c r="DA132" s="499" t="s">
        <v>735</v>
      </c>
      <c r="DB132" s="500" t="s">
        <v>736</v>
      </c>
      <c r="DC132" s="501" t="s">
        <v>672</v>
      </c>
      <c r="DD132" s="509"/>
      <c r="DE132" s="510"/>
    </row>
    <row r="133" spans="1:231" s="28" customFormat="1" ht="12.75" customHeight="1" x14ac:dyDescent="0.15">
      <c r="A133" s="492"/>
      <c r="B133" s="499" t="s">
        <v>816</v>
      </c>
      <c r="C133" s="499" t="s">
        <v>691</v>
      </c>
      <c r="D133" s="500" t="s">
        <v>226</v>
      </c>
      <c r="E133" s="501" t="s">
        <v>672</v>
      </c>
      <c r="F133" s="499" t="s">
        <v>688</v>
      </c>
      <c r="G133" s="500" t="s">
        <v>689</v>
      </c>
      <c r="H133" s="501" t="s">
        <v>672</v>
      </c>
      <c r="I133" s="505" t="s">
        <v>681</v>
      </c>
      <c r="J133" s="505" t="s">
        <v>740</v>
      </c>
      <c r="K133" s="505" t="s">
        <v>672</v>
      </c>
      <c r="L133" s="504" t="s">
        <v>683</v>
      </c>
      <c r="M133" s="505" t="s">
        <v>569</v>
      </c>
      <c r="N133" s="505" t="s">
        <v>672</v>
      </c>
      <c r="O133" s="499" t="s">
        <v>661</v>
      </c>
      <c r="P133" s="500" t="s">
        <v>661</v>
      </c>
      <c r="Q133" s="501" t="s">
        <v>661</v>
      </c>
      <c r="R133" s="500" t="s">
        <v>661</v>
      </c>
      <c r="S133" s="500" t="s">
        <v>661</v>
      </c>
      <c r="T133" s="500" t="s">
        <v>661</v>
      </c>
      <c r="U133" s="499" t="s">
        <v>661</v>
      </c>
      <c r="V133" s="500" t="s">
        <v>661</v>
      </c>
      <c r="W133" s="501" t="s">
        <v>661</v>
      </c>
      <c r="X133" s="500" t="s">
        <v>661</v>
      </c>
      <c r="Y133" s="500" t="s">
        <v>661</v>
      </c>
      <c r="Z133" s="501" t="s">
        <v>661</v>
      </c>
      <c r="AA133" s="499" t="s">
        <v>690</v>
      </c>
      <c r="AB133" s="500" t="s">
        <v>687</v>
      </c>
      <c r="AC133" s="501" t="s">
        <v>672</v>
      </c>
      <c r="AD133" s="499" t="s">
        <v>661</v>
      </c>
      <c r="AE133" s="500" t="s">
        <v>661</v>
      </c>
      <c r="AF133" s="501" t="s">
        <v>661</v>
      </c>
      <c r="AG133" s="500" t="s">
        <v>661</v>
      </c>
      <c r="AH133" s="500" t="s">
        <v>661</v>
      </c>
      <c r="AI133" s="500" t="s">
        <v>661</v>
      </c>
      <c r="AJ133" s="499" t="s">
        <v>916</v>
      </c>
      <c r="AK133" s="500" t="s">
        <v>915</v>
      </c>
      <c r="AL133" s="501" t="s">
        <v>672</v>
      </c>
      <c r="AM133" s="500" t="str">
        <f t="shared" si="2"/>
        <v>S2-0119-E1Z5</v>
      </c>
      <c r="AN133" s="500" t="s">
        <v>946</v>
      </c>
      <c r="AO133" s="500">
        <v>1</v>
      </c>
      <c r="AP133" s="499" t="s">
        <v>661</v>
      </c>
      <c r="AQ133" s="500" t="s">
        <v>661</v>
      </c>
      <c r="AR133" s="501" t="s">
        <v>661</v>
      </c>
      <c r="AS133" s="500" t="s">
        <v>661</v>
      </c>
      <c r="AT133" s="500" t="s">
        <v>661</v>
      </c>
      <c r="AU133" s="500" t="s">
        <v>661</v>
      </c>
      <c r="AV133" s="499" t="s">
        <v>661</v>
      </c>
      <c r="AW133" s="500" t="s">
        <v>661</v>
      </c>
      <c r="AX133" s="501" t="s">
        <v>661</v>
      </c>
      <c r="AY133" s="499" t="s">
        <v>661</v>
      </c>
      <c r="AZ133" s="500" t="s">
        <v>661</v>
      </c>
      <c r="BA133" s="501" t="s">
        <v>661</v>
      </c>
      <c r="BB133" s="499" t="s">
        <v>661</v>
      </c>
      <c r="BC133" s="500" t="s">
        <v>661</v>
      </c>
      <c r="BD133" s="501" t="s">
        <v>661</v>
      </c>
      <c r="BE133" s="500" t="s">
        <v>661</v>
      </c>
      <c r="BF133" s="500" t="s">
        <v>661</v>
      </c>
      <c r="BG133" s="500" t="s">
        <v>661</v>
      </c>
      <c r="BH133" s="499" t="s">
        <v>661</v>
      </c>
      <c r="BI133" s="500" t="s">
        <v>661</v>
      </c>
      <c r="BJ133" s="501" t="s">
        <v>661</v>
      </c>
      <c r="BK133" s="500" t="s">
        <v>661</v>
      </c>
      <c r="BL133" s="500" t="s">
        <v>661</v>
      </c>
      <c r="BM133" s="500" t="s">
        <v>661</v>
      </c>
      <c r="BN133" s="499" t="s">
        <v>661</v>
      </c>
      <c r="BO133" s="500" t="s">
        <v>661</v>
      </c>
      <c r="BP133" s="501" t="s">
        <v>661</v>
      </c>
      <c r="BQ133" s="500" t="s">
        <v>661</v>
      </c>
      <c r="BR133" s="500" t="s">
        <v>661</v>
      </c>
      <c r="BS133" s="500" t="s">
        <v>661</v>
      </c>
      <c r="BT133" s="499" t="s">
        <v>661</v>
      </c>
      <c r="BU133" s="500" t="s">
        <v>661</v>
      </c>
      <c r="BV133" s="501" t="s">
        <v>661</v>
      </c>
      <c r="BW133" s="510"/>
      <c r="BX133" s="492" t="str">
        <f t="shared" si="3"/>
        <v>E1Z5</v>
      </c>
      <c r="BY133" s="503" t="s">
        <v>932</v>
      </c>
      <c r="BZ133" s="500" t="s">
        <v>751</v>
      </c>
      <c r="CA133" s="500" t="s">
        <v>738</v>
      </c>
      <c r="CB133" s="449">
        <v>1</v>
      </c>
      <c r="CC133" s="503">
        <v>1</v>
      </c>
      <c r="CD133" s="499" t="s">
        <v>677</v>
      </c>
      <c r="CE133" s="500" t="s">
        <v>662</v>
      </c>
      <c r="CF133" s="501" t="s">
        <v>692</v>
      </c>
      <c r="CG133" s="499" t="s">
        <v>679</v>
      </c>
      <c r="CH133" s="500" t="s">
        <v>732</v>
      </c>
      <c r="CI133" s="501" t="s">
        <v>692</v>
      </c>
      <c r="CJ133" s="499" t="s">
        <v>678</v>
      </c>
      <c r="CK133" s="500" t="s">
        <v>733</v>
      </c>
      <c r="CL133" s="501" t="s">
        <v>673</v>
      </c>
      <c r="CM133" s="499" t="s">
        <v>680</v>
      </c>
      <c r="CN133" s="500" t="s">
        <v>734</v>
      </c>
      <c r="CO133" s="501" t="s">
        <v>673</v>
      </c>
      <c r="CP133" s="499" t="s">
        <v>661</v>
      </c>
      <c r="CQ133" s="500" t="s">
        <v>661</v>
      </c>
      <c r="CR133" s="501" t="s">
        <v>661</v>
      </c>
      <c r="CS133" s="499" t="s">
        <v>661</v>
      </c>
      <c r="CT133" s="500" t="s">
        <v>661</v>
      </c>
      <c r="CU133" s="501" t="s">
        <v>661</v>
      </c>
      <c r="CV133" s="503" t="s">
        <v>945</v>
      </c>
      <c r="CW133" s="499" t="s">
        <v>718</v>
      </c>
      <c r="CX133" s="500" t="s">
        <v>686</v>
      </c>
      <c r="CY133" s="501" t="s">
        <v>672</v>
      </c>
      <c r="CZ133" s="503">
        <v>5</v>
      </c>
      <c r="DA133" s="499" t="s">
        <v>752</v>
      </c>
      <c r="DB133" s="500" t="s">
        <v>736</v>
      </c>
      <c r="DC133" s="501" t="s">
        <v>673</v>
      </c>
      <c r="DD133" s="509"/>
      <c r="DE133" s="510"/>
    </row>
    <row r="134" spans="1:231" s="28" customFormat="1" ht="12.75" customHeight="1" x14ac:dyDescent="0.15">
      <c r="A134" s="492"/>
      <c r="B134" s="499" t="s">
        <v>817</v>
      </c>
      <c r="C134" s="499" t="s">
        <v>693</v>
      </c>
      <c r="D134" s="500" t="s">
        <v>226</v>
      </c>
      <c r="E134" s="501" t="s">
        <v>672</v>
      </c>
      <c r="F134" s="499" t="s">
        <v>688</v>
      </c>
      <c r="G134" s="500" t="s">
        <v>689</v>
      </c>
      <c r="H134" s="501" t="s">
        <v>672</v>
      </c>
      <c r="I134" s="500" t="s">
        <v>681</v>
      </c>
      <c r="J134" s="500" t="s">
        <v>740</v>
      </c>
      <c r="K134" s="500" t="s">
        <v>672</v>
      </c>
      <c r="L134" s="499" t="s">
        <v>683</v>
      </c>
      <c r="M134" s="505" t="s">
        <v>569</v>
      </c>
      <c r="N134" s="500" t="s">
        <v>672</v>
      </c>
      <c r="O134" s="499" t="s">
        <v>661</v>
      </c>
      <c r="P134" s="500" t="s">
        <v>661</v>
      </c>
      <c r="Q134" s="501" t="s">
        <v>661</v>
      </c>
      <c r="R134" s="500" t="s">
        <v>661</v>
      </c>
      <c r="S134" s="500" t="s">
        <v>661</v>
      </c>
      <c r="T134" s="500" t="s">
        <v>661</v>
      </c>
      <c r="U134" s="499" t="s">
        <v>661</v>
      </c>
      <c r="V134" s="500" t="s">
        <v>661</v>
      </c>
      <c r="W134" s="501" t="s">
        <v>661</v>
      </c>
      <c r="X134" s="500" t="s">
        <v>661</v>
      </c>
      <c r="Y134" s="500" t="s">
        <v>661</v>
      </c>
      <c r="Z134" s="501" t="s">
        <v>661</v>
      </c>
      <c r="AA134" s="499" t="s">
        <v>690</v>
      </c>
      <c r="AB134" s="500" t="s">
        <v>687</v>
      </c>
      <c r="AC134" s="501" t="s">
        <v>672</v>
      </c>
      <c r="AD134" s="499" t="s">
        <v>661</v>
      </c>
      <c r="AE134" s="500" t="s">
        <v>661</v>
      </c>
      <c r="AF134" s="501" t="s">
        <v>661</v>
      </c>
      <c r="AG134" s="500" t="s">
        <v>661</v>
      </c>
      <c r="AH134" s="500" t="s">
        <v>661</v>
      </c>
      <c r="AI134" s="500" t="s">
        <v>661</v>
      </c>
      <c r="AJ134" s="499" t="s">
        <v>916</v>
      </c>
      <c r="AK134" s="500" t="s">
        <v>915</v>
      </c>
      <c r="AL134" s="501" t="s">
        <v>672</v>
      </c>
      <c r="AM134" s="500" t="str">
        <f t="shared" si="2"/>
        <v>S2-0119-E1Z5</v>
      </c>
      <c r="AN134" s="500" t="s">
        <v>946</v>
      </c>
      <c r="AO134" s="500">
        <v>1</v>
      </c>
      <c r="AP134" s="499" t="s">
        <v>661</v>
      </c>
      <c r="AQ134" s="500" t="s">
        <v>661</v>
      </c>
      <c r="AR134" s="501" t="s">
        <v>661</v>
      </c>
      <c r="AS134" s="500" t="s">
        <v>661</v>
      </c>
      <c r="AT134" s="500" t="s">
        <v>661</v>
      </c>
      <c r="AU134" s="500" t="s">
        <v>661</v>
      </c>
      <c r="AV134" s="499" t="s">
        <v>661</v>
      </c>
      <c r="AW134" s="500" t="s">
        <v>661</v>
      </c>
      <c r="AX134" s="501" t="s">
        <v>661</v>
      </c>
      <c r="AY134" s="499" t="s">
        <v>661</v>
      </c>
      <c r="AZ134" s="500" t="s">
        <v>661</v>
      </c>
      <c r="BA134" s="501" t="s">
        <v>661</v>
      </c>
      <c r="BB134" s="499" t="s">
        <v>661</v>
      </c>
      <c r="BC134" s="500" t="s">
        <v>661</v>
      </c>
      <c r="BD134" s="501" t="s">
        <v>661</v>
      </c>
      <c r="BE134" s="500" t="s">
        <v>661</v>
      </c>
      <c r="BF134" s="500" t="s">
        <v>661</v>
      </c>
      <c r="BG134" s="500" t="s">
        <v>661</v>
      </c>
      <c r="BH134" s="499" t="s">
        <v>661</v>
      </c>
      <c r="BI134" s="500" t="s">
        <v>661</v>
      </c>
      <c r="BJ134" s="501" t="s">
        <v>661</v>
      </c>
      <c r="BK134" s="500" t="s">
        <v>661</v>
      </c>
      <c r="BL134" s="500" t="s">
        <v>661</v>
      </c>
      <c r="BM134" s="500" t="s">
        <v>661</v>
      </c>
      <c r="BN134" s="499" t="s">
        <v>661</v>
      </c>
      <c r="BO134" s="500" t="s">
        <v>661</v>
      </c>
      <c r="BP134" s="501" t="s">
        <v>661</v>
      </c>
      <c r="BQ134" s="500" t="s">
        <v>661</v>
      </c>
      <c r="BR134" s="500" t="s">
        <v>661</v>
      </c>
      <c r="BS134" s="500" t="s">
        <v>661</v>
      </c>
      <c r="BT134" s="499" t="s">
        <v>661</v>
      </c>
      <c r="BU134" s="500" t="s">
        <v>661</v>
      </c>
      <c r="BV134" s="501" t="s">
        <v>661</v>
      </c>
      <c r="BW134" s="510"/>
      <c r="BX134" s="492" t="str">
        <f t="shared" si="3"/>
        <v>E1Z5</v>
      </c>
      <c r="BY134" s="503" t="s">
        <v>932</v>
      </c>
      <c r="BZ134" s="500" t="s">
        <v>751</v>
      </c>
      <c r="CA134" s="500" t="s">
        <v>738</v>
      </c>
      <c r="CB134" s="449">
        <v>1</v>
      </c>
      <c r="CC134" s="503">
        <v>1</v>
      </c>
      <c r="CD134" s="499" t="s">
        <v>677</v>
      </c>
      <c r="CE134" s="500" t="s">
        <v>662</v>
      </c>
      <c r="CF134" s="501" t="s">
        <v>692</v>
      </c>
      <c r="CG134" s="499" t="s">
        <v>679</v>
      </c>
      <c r="CH134" s="500" t="s">
        <v>732</v>
      </c>
      <c r="CI134" s="501" t="s">
        <v>692</v>
      </c>
      <c r="CJ134" s="499" t="s">
        <v>678</v>
      </c>
      <c r="CK134" s="500" t="s">
        <v>733</v>
      </c>
      <c r="CL134" s="501" t="s">
        <v>673</v>
      </c>
      <c r="CM134" s="499" t="s">
        <v>680</v>
      </c>
      <c r="CN134" s="500" t="s">
        <v>734</v>
      </c>
      <c r="CO134" s="501" t="s">
        <v>673</v>
      </c>
      <c r="CP134" s="499" t="s">
        <v>661</v>
      </c>
      <c r="CQ134" s="500" t="s">
        <v>661</v>
      </c>
      <c r="CR134" s="501" t="s">
        <v>661</v>
      </c>
      <c r="CS134" s="499" t="s">
        <v>661</v>
      </c>
      <c r="CT134" s="500" t="s">
        <v>661</v>
      </c>
      <c r="CU134" s="501" t="s">
        <v>661</v>
      </c>
      <c r="CV134" s="503" t="s">
        <v>945</v>
      </c>
      <c r="CW134" s="499" t="s">
        <v>718</v>
      </c>
      <c r="CX134" s="500" t="s">
        <v>686</v>
      </c>
      <c r="CY134" s="501" t="s">
        <v>672</v>
      </c>
      <c r="CZ134" s="503">
        <v>5</v>
      </c>
      <c r="DA134" s="499" t="s">
        <v>752</v>
      </c>
      <c r="DB134" s="500" t="s">
        <v>736</v>
      </c>
      <c r="DC134" s="501" t="s">
        <v>673</v>
      </c>
      <c r="DD134" s="509"/>
      <c r="DE134" s="510"/>
    </row>
    <row r="135" spans="1:231" s="28" customFormat="1" ht="12.75" customHeight="1" x14ac:dyDescent="0.15">
      <c r="A135" s="492"/>
      <c r="B135" s="499" t="s">
        <v>818</v>
      </c>
      <c r="C135" s="499" t="s">
        <v>691</v>
      </c>
      <c r="D135" s="500" t="s">
        <v>226</v>
      </c>
      <c r="E135" s="501" t="s">
        <v>672</v>
      </c>
      <c r="F135" s="499" t="s">
        <v>688</v>
      </c>
      <c r="G135" s="500" t="s">
        <v>689</v>
      </c>
      <c r="H135" s="501" t="s">
        <v>672</v>
      </c>
      <c r="I135" s="505" t="s">
        <v>681</v>
      </c>
      <c r="J135" s="505" t="s">
        <v>740</v>
      </c>
      <c r="K135" s="505" t="s">
        <v>672</v>
      </c>
      <c r="L135" s="504" t="s">
        <v>683</v>
      </c>
      <c r="M135" s="505" t="s">
        <v>569</v>
      </c>
      <c r="N135" s="505" t="s">
        <v>672</v>
      </c>
      <c r="O135" s="499" t="s">
        <v>661</v>
      </c>
      <c r="P135" s="500" t="s">
        <v>661</v>
      </c>
      <c r="Q135" s="501" t="s">
        <v>661</v>
      </c>
      <c r="R135" s="500" t="s">
        <v>661</v>
      </c>
      <c r="S135" s="500" t="s">
        <v>661</v>
      </c>
      <c r="T135" s="500" t="s">
        <v>661</v>
      </c>
      <c r="U135" s="499" t="s">
        <v>661</v>
      </c>
      <c r="V135" s="500" t="s">
        <v>661</v>
      </c>
      <c r="W135" s="501" t="s">
        <v>661</v>
      </c>
      <c r="X135" s="500" t="s">
        <v>661</v>
      </c>
      <c r="Y135" s="500" t="s">
        <v>661</v>
      </c>
      <c r="Z135" s="501" t="s">
        <v>661</v>
      </c>
      <c r="AA135" s="499" t="s">
        <v>690</v>
      </c>
      <c r="AB135" s="500" t="s">
        <v>687</v>
      </c>
      <c r="AC135" s="501" t="s">
        <v>672</v>
      </c>
      <c r="AD135" s="499" t="s">
        <v>661</v>
      </c>
      <c r="AE135" s="500" t="s">
        <v>661</v>
      </c>
      <c r="AF135" s="501" t="s">
        <v>661</v>
      </c>
      <c r="AG135" s="500" t="s">
        <v>661</v>
      </c>
      <c r="AH135" s="500" t="s">
        <v>661</v>
      </c>
      <c r="AI135" s="500" t="s">
        <v>661</v>
      </c>
      <c r="AJ135" s="499" t="s">
        <v>916</v>
      </c>
      <c r="AK135" s="500" t="s">
        <v>915</v>
      </c>
      <c r="AL135" s="501" t="s">
        <v>672</v>
      </c>
      <c r="AM135" s="500" t="str">
        <f t="shared" si="2"/>
        <v>S2-0119-M1Z5</v>
      </c>
      <c r="AN135" s="500" t="s">
        <v>946</v>
      </c>
      <c r="AO135" s="500">
        <v>1</v>
      </c>
      <c r="AP135" s="499" t="s">
        <v>661</v>
      </c>
      <c r="AQ135" s="500" t="s">
        <v>661</v>
      </c>
      <c r="AR135" s="501" t="s">
        <v>661</v>
      </c>
      <c r="AS135" s="500" t="s">
        <v>661</v>
      </c>
      <c r="AT135" s="500" t="s">
        <v>661</v>
      </c>
      <c r="AU135" s="500" t="s">
        <v>661</v>
      </c>
      <c r="AV135" s="499" t="s">
        <v>661</v>
      </c>
      <c r="AW135" s="500" t="s">
        <v>661</v>
      </c>
      <c r="AX135" s="501" t="s">
        <v>661</v>
      </c>
      <c r="AY135" s="499" t="s">
        <v>661</v>
      </c>
      <c r="AZ135" s="500" t="s">
        <v>661</v>
      </c>
      <c r="BA135" s="501" t="s">
        <v>661</v>
      </c>
      <c r="BB135" s="499" t="s">
        <v>661</v>
      </c>
      <c r="BC135" s="500" t="s">
        <v>661</v>
      </c>
      <c r="BD135" s="501" t="s">
        <v>661</v>
      </c>
      <c r="BE135" s="500" t="s">
        <v>661</v>
      </c>
      <c r="BF135" s="500" t="s">
        <v>661</v>
      </c>
      <c r="BG135" s="500" t="s">
        <v>661</v>
      </c>
      <c r="BH135" s="499" t="s">
        <v>661</v>
      </c>
      <c r="BI135" s="500" t="s">
        <v>661</v>
      </c>
      <c r="BJ135" s="501" t="s">
        <v>661</v>
      </c>
      <c r="BK135" s="500" t="s">
        <v>661</v>
      </c>
      <c r="BL135" s="500" t="s">
        <v>661</v>
      </c>
      <c r="BM135" s="500" t="s">
        <v>661</v>
      </c>
      <c r="BN135" s="499" t="s">
        <v>661</v>
      </c>
      <c r="BO135" s="500" t="s">
        <v>661</v>
      </c>
      <c r="BP135" s="501" t="s">
        <v>661</v>
      </c>
      <c r="BQ135" s="500" t="s">
        <v>661</v>
      </c>
      <c r="BR135" s="500" t="s">
        <v>661</v>
      </c>
      <c r="BS135" s="500" t="s">
        <v>661</v>
      </c>
      <c r="BT135" s="499" t="s">
        <v>661</v>
      </c>
      <c r="BU135" s="500" t="s">
        <v>661</v>
      </c>
      <c r="BV135" s="501" t="s">
        <v>661</v>
      </c>
      <c r="BW135" s="508"/>
      <c r="BX135" s="492" t="str">
        <f t="shared" si="3"/>
        <v>M1Z5</v>
      </c>
      <c r="BY135" s="503" t="s">
        <v>939</v>
      </c>
      <c r="BZ135" s="500" t="s">
        <v>753</v>
      </c>
      <c r="CA135" s="500" t="s">
        <v>738</v>
      </c>
      <c r="CB135" s="449">
        <v>1</v>
      </c>
      <c r="CC135" s="503">
        <v>1</v>
      </c>
      <c r="CD135" s="499" t="s">
        <v>677</v>
      </c>
      <c r="CE135" s="500" t="s">
        <v>662</v>
      </c>
      <c r="CF135" s="501" t="s">
        <v>692</v>
      </c>
      <c r="CG135" s="499" t="s">
        <v>679</v>
      </c>
      <c r="CH135" s="500" t="s">
        <v>732</v>
      </c>
      <c r="CI135" s="501" t="s">
        <v>692</v>
      </c>
      <c r="CJ135" s="499" t="s">
        <v>678</v>
      </c>
      <c r="CK135" s="500" t="s">
        <v>733</v>
      </c>
      <c r="CL135" s="501" t="s">
        <v>673</v>
      </c>
      <c r="CM135" s="499" t="s">
        <v>680</v>
      </c>
      <c r="CN135" s="500" t="s">
        <v>734</v>
      </c>
      <c r="CO135" s="501" t="s">
        <v>673</v>
      </c>
      <c r="CP135" s="499" t="s">
        <v>661</v>
      </c>
      <c r="CQ135" s="500" t="s">
        <v>661</v>
      </c>
      <c r="CR135" s="501" t="s">
        <v>661</v>
      </c>
      <c r="CS135" s="499" t="s">
        <v>661</v>
      </c>
      <c r="CT135" s="500" t="s">
        <v>661</v>
      </c>
      <c r="CU135" s="501" t="s">
        <v>661</v>
      </c>
      <c r="CV135" s="503" t="s">
        <v>945</v>
      </c>
      <c r="CW135" s="499" t="s">
        <v>718</v>
      </c>
      <c r="CX135" s="500" t="s">
        <v>686</v>
      </c>
      <c r="CY135" s="501" t="s">
        <v>672</v>
      </c>
      <c r="CZ135" s="503">
        <v>5</v>
      </c>
      <c r="DA135" s="499" t="s">
        <v>752</v>
      </c>
      <c r="DB135" s="500" t="s">
        <v>736</v>
      </c>
      <c r="DC135" s="501" t="s">
        <v>673</v>
      </c>
      <c r="DD135" s="507"/>
      <c r="DE135" s="508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</row>
    <row r="136" spans="1:231" s="28" customFormat="1" ht="12.75" customHeight="1" x14ac:dyDescent="0.15">
      <c r="A136" s="492"/>
      <c r="B136" s="504" t="s">
        <v>819</v>
      </c>
      <c r="C136" s="499" t="s">
        <v>661</v>
      </c>
      <c r="D136" s="500" t="s">
        <v>661</v>
      </c>
      <c r="E136" s="501" t="s">
        <v>661</v>
      </c>
      <c r="F136" s="499" t="s">
        <v>688</v>
      </c>
      <c r="G136" s="500" t="s">
        <v>689</v>
      </c>
      <c r="H136" s="501" t="s">
        <v>672</v>
      </c>
      <c r="I136" s="500" t="s">
        <v>661</v>
      </c>
      <c r="J136" s="500" t="s">
        <v>661</v>
      </c>
      <c r="K136" s="500" t="s">
        <v>661</v>
      </c>
      <c r="L136" s="499" t="s">
        <v>683</v>
      </c>
      <c r="M136" s="500" t="s">
        <v>569</v>
      </c>
      <c r="N136" s="500" t="s">
        <v>672</v>
      </c>
      <c r="O136" s="499" t="s">
        <v>661</v>
      </c>
      <c r="P136" s="500" t="s">
        <v>661</v>
      </c>
      <c r="Q136" s="501" t="s">
        <v>661</v>
      </c>
      <c r="R136" s="500" t="s">
        <v>661</v>
      </c>
      <c r="S136" s="500" t="s">
        <v>661</v>
      </c>
      <c r="T136" s="500" t="s">
        <v>661</v>
      </c>
      <c r="U136" s="499" t="s">
        <v>754</v>
      </c>
      <c r="V136" s="500" t="s">
        <v>755</v>
      </c>
      <c r="W136" s="501" t="s">
        <v>692</v>
      </c>
      <c r="X136" s="500" t="s">
        <v>681</v>
      </c>
      <c r="Y136" s="500" t="s">
        <v>740</v>
      </c>
      <c r="Z136" s="501" t="s">
        <v>672</v>
      </c>
      <c r="AA136" s="499" t="s">
        <v>661</v>
      </c>
      <c r="AB136" s="500" t="s">
        <v>661</v>
      </c>
      <c r="AC136" s="501" t="s">
        <v>661</v>
      </c>
      <c r="AD136" s="499" t="s">
        <v>661</v>
      </c>
      <c r="AE136" s="500" t="s">
        <v>661</v>
      </c>
      <c r="AF136" s="501" t="s">
        <v>661</v>
      </c>
      <c r="AG136" s="500" t="s">
        <v>661</v>
      </c>
      <c r="AH136" s="500" t="s">
        <v>661</v>
      </c>
      <c r="AI136" s="500" t="s">
        <v>661</v>
      </c>
      <c r="AJ136" s="499" t="s">
        <v>916</v>
      </c>
      <c r="AK136" s="500" t="s">
        <v>915</v>
      </c>
      <c r="AL136" s="501" t="s">
        <v>672</v>
      </c>
      <c r="AM136" s="500" t="str">
        <f t="shared" si="2"/>
        <v>S2-0119-A1Z1</v>
      </c>
      <c r="AN136" s="500" t="s">
        <v>946</v>
      </c>
      <c r="AO136" s="500">
        <v>1</v>
      </c>
      <c r="AP136" s="499" t="s">
        <v>661</v>
      </c>
      <c r="AQ136" s="500" t="s">
        <v>661</v>
      </c>
      <c r="AR136" s="501" t="s">
        <v>661</v>
      </c>
      <c r="AS136" s="500" t="s">
        <v>661</v>
      </c>
      <c r="AT136" s="500" t="s">
        <v>661</v>
      </c>
      <c r="AU136" s="500" t="s">
        <v>661</v>
      </c>
      <c r="AV136" s="499" t="s">
        <v>661</v>
      </c>
      <c r="AW136" s="500" t="s">
        <v>661</v>
      </c>
      <c r="AX136" s="501" t="s">
        <v>661</v>
      </c>
      <c r="AY136" s="499" t="s">
        <v>661</v>
      </c>
      <c r="AZ136" s="500" t="s">
        <v>661</v>
      </c>
      <c r="BA136" s="501" t="s">
        <v>661</v>
      </c>
      <c r="BB136" s="499" t="s">
        <v>661</v>
      </c>
      <c r="BC136" s="500" t="s">
        <v>661</v>
      </c>
      <c r="BD136" s="501" t="s">
        <v>661</v>
      </c>
      <c r="BE136" s="500" t="s">
        <v>661</v>
      </c>
      <c r="BF136" s="500" t="s">
        <v>661</v>
      </c>
      <c r="BG136" s="500" t="s">
        <v>661</v>
      </c>
      <c r="BH136" s="499" t="s">
        <v>661</v>
      </c>
      <c r="BI136" s="500" t="s">
        <v>661</v>
      </c>
      <c r="BJ136" s="501" t="s">
        <v>661</v>
      </c>
      <c r="BK136" s="500" t="s">
        <v>661</v>
      </c>
      <c r="BL136" s="500" t="s">
        <v>661</v>
      </c>
      <c r="BM136" s="500" t="s">
        <v>661</v>
      </c>
      <c r="BN136" s="499" t="s">
        <v>661</v>
      </c>
      <c r="BO136" s="500" t="s">
        <v>661</v>
      </c>
      <c r="BP136" s="501" t="s">
        <v>661</v>
      </c>
      <c r="BQ136" s="500" t="s">
        <v>661</v>
      </c>
      <c r="BR136" s="500" t="s">
        <v>661</v>
      </c>
      <c r="BS136" s="500" t="s">
        <v>661</v>
      </c>
      <c r="BT136" s="499" t="s">
        <v>661</v>
      </c>
      <c r="BU136" s="500" t="s">
        <v>661</v>
      </c>
      <c r="BV136" s="501" t="s">
        <v>661</v>
      </c>
      <c r="BW136" s="510"/>
      <c r="BX136" s="492" t="str">
        <f t="shared" si="3"/>
        <v>A1Z1</v>
      </c>
      <c r="BY136" s="503" t="s">
        <v>928</v>
      </c>
      <c r="BZ136" s="500" t="s">
        <v>764</v>
      </c>
      <c r="CA136" s="500" t="s">
        <v>738</v>
      </c>
      <c r="CB136" s="449">
        <v>1</v>
      </c>
      <c r="CC136" s="503">
        <v>1</v>
      </c>
      <c r="CD136" s="499" t="s">
        <v>677</v>
      </c>
      <c r="CE136" s="500" t="s">
        <v>662</v>
      </c>
      <c r="CF136" s="501">
        <v>4</v>
      </c>
      <c r="CG136" s="499" t="s">
        <v>679</v>
      </c>
      <c r="CH136" s="500" t="s">
        <v>765</v>
      </c>
      <c r="CI136" s="501">
        <v>4</v>
      </c>
      <c r="CJ136" s="499" t="s">
        <v>678</v>
      </c>
      <c r="CK136" s="500" t="s">
        <v>733</v>
      </c>
      <c r="CL136" s="501">
        <v>2</v>
      </c>
      <c r="CM136" s="499" t="s">
        <v>680</v>
      </c>
      <c r="CN136" s="500" t="s">
        <v>734</v>
      </c>
      <c r="CO136" s="501">
        <v>2</v>
      </c>
      <c r="CP136" s="499" t="s">
        <v>661</v>
      </c>
      <c r="CQ136" s="500" t="s">
        <v>661</v>
      </c>
      <c r="CR136" s="501" t="s">
        <v>661</v>
      </c>
      <c r="CS136" s="499" t="s">
        <v>661</v>
      </c>
      <c r="CT136" s="500" t="s">
        <v>661</v>
      </c>
      <c r="CU136" s="501" t="s">
        <v>661</v>
      </c>
      <c r="CV136" s="503" t="s">
        <v>945</v>
      </c>
      <c r="CW136" s="499" t="s">
        <v>718</v>
      </c>
      <c r="CX136" s="500" t="s">
        <v>686</v>
      </c>
      <c r="CY136" s="501" t="s">
        <v>672</v>
      </c>
      <c r="CZ136" s="503">
        <v>1</v>
      </c>
      <c r="DA136" s="499" t="s">
        <v>735</v>
      </c>
      <c r="DB136" s="500" t="s">
        <v>736</v>
      </c>
      <c r="DC136" s="506" t="s">
        <v>672</v>
      </c>
      <c r="DD136" s="509"/>
      <c r="DE136" s="510"/>
    </row>
    <row r="137" spans="1:231" s="28" customFormat="1" ht="12.75" customHeight="1" x14ac:dyDescent="0.15">
      <c r="A137" s="492"/>
      <c r="B137" s="504" t="s">
        <v>820</v>
      </c>
      <c r="C137" s="499" t="s">
        <v>661</v>
      </c>
      <c r="D137" s="500" t="s">
        <v>661</v>
      </c>
      <c r="E137" s="501" t="s">
        <v>661</v>
      </c>
      <c r="F137" s="499" t="s">
        <v>688</v>
      </c>
      <c r="G137" s="500" t="s">
        <v>689</v>
      </c>
      <c r="H137" s="501" t="s">
        <v>672</v>
      </c>
      <c r="I137" s="500" t="s">
        <v>661</v>
      </c>
      <c r="J137" s="500" t="s">
        <v>661</v>
      </c>
      <c r="K137" s="500" t="s">
        <v>661</v>
      </c>
      <c r="L137" s="499" t="s">
        <v>683</v>
      </c>
      <c r="M137" s="500" t="s">
        <v>569</v>
      </c>
      <c r="N137" s="500" t="s">
        <v>672</v>
      </c>
      <c r="O137" s="499" t="s">
        <v>661</v>
      </c>
      <c r="P137" s="500" t="s">
        <v>661</v>
      </c>
      <c r="Q137" s="501" t="s">
        <v>661</v>
      </c>
      <c r="R137" s="500" t="s">
        <v>661</v>
      </c>
      <c r="S137" s="500" t="s">
        <v>661</v>
      </c>
      <c r="T137" s="500" t="s">
        <v>661</v>
      </c>
      <c r="U137" s="499" t="s">
        <v>761</v>
      </c>
      <c r="V137" s="500" t="s">
        <v>755</v>
      </c>
      <c r="W137" s="501" t="s">
        <v>692</v>
      </c>
      <c r="X137" s="500" t="s">
        <v>681</v>
      </c>
      <c r="Y137" s="500" t="s">
        <v>740</v>
      </c>
      <c r="Z137" s="501" t="s">
        <v>672</v>
      </c>
      <c r="AA137" s="499" t="s">
        <v>661</v>
      </c>
      <c r="AB137" s="500" t="s">
        <v>661</v>
      </c>
      <c r="AC137" s="501" t="s">
        <v>661</v>
      </c>
      <c r="AD137" s="499" t="s">
        <v>661</v>
      </c>
      <c r="AE137" s="500" t="s">
        <v>661</v>
      </c>
      <c r="AF137" s="501" t="s">
        <v>661</v>
      </c>
      <c r="AG137" s="500" t="s">
        <v>661</v>
      </c>
      <c r="AH137" s="500" t="s">
        <v>661</v>
      </c>
      <c r="AI137" s="500" t="s">
        <v>661</v>
      </c>
      <c r="AJ137" s="499" t="s">
        <v>916</v>
      </c>
      <c r="AK137" s="500" t="s">
        <v>915</v>
      </c>
      <c r="AL137" s="501" t="s">
        <v>672</v>
      </c>
      <c r="AM137" s="500" t="str">
        <f t="shared" si="2"/>
        <v>S2-0119-A1Z1</v>
      </c>
      <c r="AN137" s="500" t="s">
        <v>946</v>
      </c>
      <c r="AO137" s="500">
        <v>1</v>
      </c>
      <c r="AP137" s="499" t="s">
        <v>661</v>
      </c>
      <c r="AQ137" s="500" t="s">
        <v>661</v>
      </c>
      <c r="AR137" s="501" t="s">
        <v>661</v>
      </c>
      <c r="AS137" s="500" t="s">
        <v>661</v>
      </c>
      <c r="AT137" s="500" t="s">
        <v>661</v>
      </c>
      <c r="AU137" s="500" t="s">
        <v>661</v>
      </c>
      <c r="AV137" s="499" t="s">
        <v>661</v>
      </c>
      <c r="AW137" s="500" t="s">
        <v>661</v>
      </c>
      <c r="AX137" s="501" t="s">
        <v>661</v>
      </c>
      <c r="AY137" s="499" t="s">
        <v>661</v>
      </c>
      <c r="AZ137" s="500" t="s">
        <v>661</v>
      </c>
      <c r="BA137" s="501" t="s">
        <v>661</v>
      </c>
      <c r="BB137" s="499" t="s">
        <v>661</v>
      </c>
      <c r="BC137" s="500" t="s">
        <v>661</v>
      </c>
      <c r="BD137" s="501" t="s">
        <v>661</v>
      </c>
      <c r="BE137" s="500" t="s">
        <v>661</v>
      </c>
      <c r="BF137" s="500" t="s">
        <v>661</v>
      </c>
      <c r="BG137" s="500" t="s">
        <v>661</v>
      </c>
      <c r="BH137" s="499" t="s">
        <v>661</v>
      </c>
      <c r="BI137" s="500" t="s">
        <v>661</v>
      </c>
      <c r="BJ137" s="501" t="s">
        <v>661</v>
      </c>
      <c r="BK137" s="500" t="s">
        <v>661</v>
      </c>
      <c r="BL137" s="500" t="s">
        <v>661</v>
      </c>
      <c r="BM137" s="500" t="s">
        <v>661</v>
      </c>
      <c r="BN137" s="499" t="s">
        <v>661</v>
      </c>
      <c r="BO137" s="500" t="s">
        <v>661</v>
      </c>
      <c r="BP137" s="501" t="s">
        <v>661</v>
      </c>
      <c r="BQ137" s="500" t="s">
        <v>661</v>
      </c>
      <c r="BR137" s="500" t="s">
        <v>661</v>
      </c>
      <c r="BS137" s="500" t="s">
        <v>661</v>
      </c>
      <c r="BT137" s="499" t="s">
        <v>661</v>
      </c>
      <c r="BU137" s="500" t="s">
        <v>661</v>
      </c>
      <c r="BV137" s="501" t="s">
        <v>661</v>
      </c>
      <c r="BW137" s="510"/>
      <c r="BX137" s="492" t="str">
        <f t="shared" si="3"/>
        <v>A1Z1</v>
      </c>
      <c r="BY137" s="503" t="s">
        <v>928</v>
      </c>
      <c r="BZ137" s="500" t="s">
        <v>764</v>
      </c>
      <c r="CA137" s="500" t="s">
        <v>738</v>
      </c>
      <c r="CB137" s="449">
        <v>1</v>
      </c>
      <c r="CC137" s="503">
        <v>1</v>
      </c>
      <c r="CD137" s="499" t="s">
        <v>677</v>
      </c>
      <c r="CE137" s="500" t="s">
        <v>662</v>
      </c>
      <c r="CF137" s="501">
        <v>4</v>
      </c>
      <c r="CG137" s="499" t="s">
        <v>679</v>
      </c>
      <c r="CH137" s="500" t="s">
        <v>765</v>
      </c>
      <c r="CI137" s="501">
        <v>4</v>
      </c>
      <c r="CJ137" s="499" t="s">
        <v>678</v>
      </c>
      <c r="CK137" s="500" t="s">
        <v>733</v>
      </c>
      <c r="CL137" s="501">
        <v>2</v>
      </c>
      <c r="CM137" s="499" t="s">
        <v>680</v>
      </c>
      <c r="CN137" s="500" t="s">
        <v>734</v>
      </c>
      <c r="CO137" s="501">
        <v>2</v>
      </c>
      <c r="CP137" s="499" t="s">
        <v>661</v>
      </c>
      <c r="CQ137" s="500" t="s">
        <v>661</v>
      </c>
      <c r="CR137" s="501" t="s">
        <v>661</v>
      </c>
      <c r="CS137" s="499" t="s">
        <v>661</v>
      </c>
      <c r="CT137" s="500" t="s">
        <v>661</v>
      </c>
      <c r="CU137" s="501" t="s">
        <v>661</v>
      </c>
      <c r="CV137" s="503" t="s">
        <v>945</v>
      </c>
      <c r="CW137" s="499" t="s">
        <v>718</v>
      </c>
      <c r="CX137" s="500" t="s">
        <v>686</v>
      </c>
      <c r="CY137" s="501" t="s">
        <v>672</v>
      </c>
      <c r="CZ137" s="503">
        <v>1</v>
      </c>
      <c r="DA137" s="499" t="s">
        <v>735</v>
      </c>
      <c r="DB137" s="500" t="s">
        <v>736</v>
      </c>
      <c r="DC137" s="501" t="s">
        <v>672</v>
      </c>
      <c r="DD137" s="509"/>
      <c r="DE137" s="510"/>
    </row>
    <row r="138" spans="1:231" s="28" customFormat="1" ht="12.75" customHeight="1" x14ac:dyDescent="0.15">
      <c r="A138" s="492"/>
      <c r="B138" s="499" t="s">
        <v>821</v>
      </c>
      <c r="C138" s="499" t="s">
        <v>661</v>
      </c>
      <c r="D138" s="500" t="s">
        <v>661</v>
      </c>
      <c r="E138" s="501" t="s">
        <v>661</v>
      </c>
      <c r="F138" s="499" t="s">
        <v>688</v>
      </c>
      <c r="G138" s="500" t="s">
        <v>689</v>
      </c>
      <c r="H138" s="501" t="s">
        <v>672</v>
      </c>
      <c r="I138" s="500" t="s">
        <v>661</v>
      </c>
      <c r="J138" s="500" t="s">
        <v>661</v>
      </c>
      <c r="K138" s="500" t="s">
        <v>661</v>
      </c>
      <c r="L138" s="499" t="s">
        <v>683</v>
      </c>
      <c r="M138" s="500" t="s">
        <v>569</v>
      </c>
      <c r="N138" s="500" t="s">
        <v>672</v>
      </c>
      <c r="O138" s="499" t="s">
        <v>661</v>
      </c>
      <c r="P138" s="500" t="s">
        <v>661</v>
      </c>
      <c r="Q138" s="501" t="s">
        <v>661</v>
      </c>
      <c r="R138" s="500" t="s">
        <v>661</v>
      </c>
      <c r="S138" s="500" t="s">
        <v>661</v>
      </c>
      <c r="T138" s="500" t="s">
        <v>661</v>
      </c>
      <c r="U138" s="499" t="s">
        <v>762</v>
      </c>
      <c r="V138" s="500" t="s">
        <v>755</v>
      </c>
      <c r="W138" s="501" t="s">
        <v>692</v>
      </c>
      <c r="X138" s="500" t="s">
        <v>681</v>
      </c>
      <c r="Y138" s="500" t="s">
        <v>740</v>
      </c>
      <c r="Z138" s="501" t="s">
        <v>672</v>
      </c>
      <c r="AA138" s="499" t="s">
        <v>661</v>
      </c>
      <c r="AB138" s="500" t="s">
        <v>661</v>
      </c>
      <c r="AC138" s="501" t="s">
        <v>661</v>
      </c>
      <c r="AD138" s="499" t="s">
        <v>661</v>
      </c>
      <c r="AE138" s="500" t="s">
        <v>661</v>
      </c>
      <c r="AF138" s="501" t="s">
        <v>661</v>
      </c>
      <c r="AG138" s="500" t="s">
        <v>661</v>
      </c>
      <c r="AH138" s="500" t="s">
        <v>661</v>
      </c>
      <c r="AI138" s="500" t="s">
        <v>661</v>
      </c>
      <c r="AJ138" s="499" t="s">
        <v>916</v>
      </c>
      <c r="AK138" s="500" t="s">
        <v>915</v>
      </c>
      <c r="AL138" s="501" t="s">
        <v>672</v>
      </c>
      <c r="AM138" s="500" t="str">
        <f t="shared" si="2"/>
        <v>S2-0119-A1Z1</v>
      </c>
      <c r="AN138" s="500" t="s">
        <v>946</v>
      </c>
      <c r="AO138" s="500">
        <v>1</v>
      </c>
      <c r="AP138" s="499" t="s">
        <v>661</v>
      </c>
      <c r="AQ138" s="500" t="s">
        <v>661</v>
      </c>
      <c r="AR138" s="501" t="s">
        <v>661</v>
      </c>
      <c r="AS138" s="500" t="s">
        <v>661</v>
      </c>
      <c r="AT138" s="500" t="s">
        <v>661</v>
      </c>
      <c r="AU138" s="500" t="s">
        <v>661</v>
      </c>
      <c r="AV138" s="499" t="s">
        <v>661</v>
      </c>
      <c r="AW138" s="500" t="s">
        <v>661</v>
      </c>
      <c r="AX138" s="501" t="s">
        <v>661</v>
      </c>
      <c r="AY138" s="499" t="s">
        <v>661</v>
      </c>
      <c r="AZ138" s="500" t="s">
        <v>661</v>
      </c>
      <c r="BA138" s="501" t="s">
        <v>661</v>
      </c>
      <c r="BB138" s="499" t="s">
        <v>661</v>
      </c>
      <c r="BC138" s="500" t="s">
        <v>661</v>
      </c>
      <c r="BD138" s="501" t="s">
        <v>661</v>
      </c>
      <c r="BE138" s="500" t="s">
        <v>661</v>
      </c>
      <c r="BF138" s="500" t="s">
        <v>661</v>
      </c>
      <c r="BG138" s="500" t="s">
        <v>661</v>
      </c>
      <c r="BH138" s="499" t="s">
        <v>661</v>
      </c>
      <c r="BI138" s="500" t="s">
        <v>661</v>
      </c>
      <c r="BJ138" s="501" t="s">
        <v>661</v>
      </c>
      <c r="BK138" s="500" t="s">
        <v>661</v>
      </c>
      <c r="BL138" s="500" t="s">
        <v>661</v>
      </c>
      <c r="BM138" s="500" t="s">
        <v>661</v>
      </c>
      <c r="BN138" s="499" t="s">
        <v>661</v>
      </c>
      <c r="BO138" s="500" t="s">
        <v>661</v>
      </c>
      <c r="BP138" s="501" t="s">
        <v>661</v>
      </c>
      <c r="BQ138" s="500" t="s">
        <v>661</v>
      </c>
      <c r="BR138" s="500" t="s">
        <v>661</v>
      </c>
      <c r="BS138" s="500" t="s">
        <v>661</v>
      </c>
      <c r="BT138" s="499" t="s">
        <v>661</v>
      </c>
      <c r="BU138" s="500" t="s">
        <v>661</v>
      </c>
      <c r="BV138" s="501" t="s">
        <v>661</v>
      </c>
      <c r="BW138" s="508"/>
      <c r="BX138" s="492" t="str">
        <f t="shared" si="3"/>
        <v>A1Z1</v>
      </c>
      <c r="BY138" s="503" t="s">
        <v>928</v>
      </c>
      <c r="BZ138" s="500" t="s">
        <v>764</v>
      </c>
      <c r="CA138" s="500" t="s">
        <v>738</v>
      </c>
      <c r="CB138" s="449">
        <v>1</v>
      </c>
      <c r="CC138" s="503">
        <v>1</v>
      </c>
      <c r="CD138" s="499" t="s">
        <v>677</v>
      </c>
      <c r="CE138" s="500" t="s">
        <v>662</v>
      </c>
      <c r="CF138" s="501">
        <v>4</v>
      </c>
      <c r="CG138" s="499" t="s">
        <v>679</v>
      </c>
      <c r="CH138" s="500" t="s">
        <v>765</v>
      </c>
      <c r="CI138" s="501">
        <v>4</v>
      </c>
      <c r="CJ138" s="499" t="s">
        <v>678</v>
      </c>
      <c r="CK138" s="500" t="s">
        <v>733</v>
      </c>
      <c r="CL138" s="501">
        <v>2</v>
      </c>
      <c r="CM138" s="499" t="s">
        <v>680</v>
      </c>
      <c r="CN138" s="500" t="s">
        <v>734</v>
      </c>
      <c r="CO138" s="501">
        <v>2</v>
      </c>
      <c r="CP138" s="499" t="s">
        <v>661</v>
      </c>
      <c r="CQ138" s="500" t="s">
        <v>661</v>
      </c>
      <c r="CR138" s="501" t="s">
        <v>661</v>
      </c>
      <c r="CS138" s="499" t="s">
        <v>661</v>
      </c>
      <c r="CT138" s="500" t="s">
        <v>661</v>
      </c>
      <c r="CU138" s="501" t="s">
        <v>661</v>
      </c>
      <c r="CV138" s="503" t="s">
        <v>945</v>
      </c>
      <c r="CW138" s="499" t="s">
        <v>718</v>
      </c>
      <c r="CX138" s="500" t="s">
        <v>686</v>
      </c>
      <c r="CY138" s="501" t="s">
        <v>672</v>
      </c>
      <c r="CZ138" s="503">
        <v>1</v>
      </c>
      <c r="DA138" s="499" t="s">
        <v>735</v>
      </c>
      <c r="DB138" s="500" t="s">
        <v>736</v>
      </c>
      <c r="DC138" s="501" t="s">
        <v>672</v>
      </c>
      <c r="DD138" s="507"/>
      <c r="DE138" s="508"/>
      <c r="DF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</row>
    <row r="139" spans="1:231" s="28" customFormat="1" ht="12.75" customHeight="1" x14ac:dyDescent="0.15">
      <c r="A139" s="492"/>
      <c r="B139" s="499" t="s">
        <v>822</v>
      </c>
      <c r="C139" s="499" t="s">
        <v>693</v>
      </c>
      <c r="D139" s="500" t="s">
        <v>226</v>
      </c>
      <c r="E139" s="501" t="s">
        <v>672</v>
      </c>
      <c r="F139" s="499" t="s">
        <v>688</v>
      </c>
      <c r="G139" s="500" t="s">
        <v>689</v>
      </c>
      <c r="H139" s="501" t="s">
        <v>672</v>
      </c>
      <c r="I139" s="500" t="s">
        <v>681</v>
      </c>
      <c r="J139" s="500" t="s">
        <v>740</v>
      </c>
      <c r="K139" s="500" t="s">
        <v>672</v>
      </c>
      <c r="L139" s="499" t="s">
        <v>683</v>
      </c>
      <c r="M139" s="500" t="s">
        <v>569</v>
      </c>
      <c r="N139" s="500" t="s">
        <v>672</v>
      </c>
      <c r="O139" s="499" t="s">
        <v>661</v>
      </c>
      <c r="P139" s="500" t="s">
        <v>661</v>
      </c>
      <c r="Q139" s="501" t="s">
        <v>661</v>
      </c>
      <c r="R139" s="500" t="s">
        <v>661</v>
      </c>
      <c r="S139" s="500" t="s">
        <v>661</v>
      </c>
      <c r="T139" s="500" t="s">
        <v>661</v>
      </c>
      <c r="U139" s="499" t="s">
        <v>761</v>
      </c>
      <c r="V139" s="500" t="s">
        <v>755</v>
      </c>
      <c r="W139" s="501" t="s">
        <v>692</v>
      </c>
      <c r="X139" s="500" t="s">
        <v>824</v>
      </c>
      <c r="Y139" s="500" t="s">
        <v>757</v>
      </c>
      <c r="Z139" s="501" t="s">
        <v>672</v>
      </c>
      <c r="AA139" s="499" t="s">
        <v>690</v>
      </c>
      <c r="AB139" s="500" t="s">
        <v>687</v>
      </c>
      <c r="AC139" s="501" t="s">
        <v>672</v>
      </c>
      <c r="AD139" s="499" t="s">
        <v>661</v>
      </c>
      <c r="AE139" s="500" t="s">
        <v>661</v>
      </c>
      <c r="AF139" s="501" t="s">
        <v>661</v>
      </c>
      <c r="AG139" s="500" t="s">
        <v>661</v>
      </c>
      <c r="AH139" s="500" t="s">
        <v>661</v>
      </c>
      <c r="AI139" s="500" t="s">
        <v>661</v>
      </c>
      <c r="AJ139" s="499" t="s">
        <v>916</v>
      </c>
      <c r="AK139" s="500" t="s">
        <v>915</v>
      </c>
      <c r="AL139" s="501" t="s">
        <v>672</v>
      </c>
      <c r="AM139" s="500" t="str">
        <f t="shared" si="2"/>
        <v>S2-0119-A1Z1</v>
      </c>
      <c r="AN139" s="500" t="s">
        <v>946</v>
      </c>
      <c r="AO139" s="500">
        <v>1</v>
      </c>
      <c r="AP139" s="499" t="s">
        <v>661</v>
      </c>
      <c r="AQ139" s="500" t="s">
        <v>661</v>
      </c>
      <c r="AR139" s="501" t="s">
        <v>661</v>
      </c>
      <c r="AS139" s="500" t="s">
        <v>661</v>
      </c>
      <c r="AT139" s="500" t="s">
        <v>661</v>
      </c>
      <c r="AU139" s="500" t="s">
        <v>661</v>
      </c>
      <c r="AV139" s="499" t="s">
        <v>661</v>
      </c>
      <c r="AW139" s="500" t="s">
        <v>661</v>
      </c>
      <c r="AX139" s="501" t="s">
        <v>661</v>
      </c>
      <c r="AY139" s="499" t="s">
        <v>661</v>
      </c>
      <c r="AZ139" s="500" t="s">
        <v>661</v>
      </c>
      <c r="BA139" s="501" t="s">
        <v>661</v>
      </c>
      <c r="BB139" s="499" t="s">
        <v>661</v>
      </c>
      <c r="BC139" s="500" t="s">
        <v>661</v>
      </c>
      <c r="BD139" s="501" t="s">
        <v>661</v>
      </c>
      <c r="BE139" s="500" t="s">
        <v>661</v>
      </c>
      <c r="BF139" s="500" t="s">
        <v>661</v>
      </c>
      <c r="BG139" s="500" t="s">
        <v>661</v>
      </c>
      <c r="BH139" s="499" t="s">
        <v>661</v>
      </c>
      <c r="BI139" s="500" t="s">
        <v>661</v>
      </c>
      <c r="BJ139" s="501" t="s">
        <v>661</v>
      </c>
      <c r="BK139" s="500" t="s">
        <v>661</v>
      </c>
      <c r="BL139" s="500" t="s">
        <v>661</v>
      </c>
      <c r="BM139" s="500" t="s">
        <v>661</v>
      </c>
      <c r="BN139" s="499" t="s">
        <v>661</v>
      </c>
      <c r="BO139" s="500" t="s">
        <v>661</v>
      </c>
      <c r="BP139" s="501" t="s">
        <v>661</v>
      </c>
      <c r="BQ139" s="500" t="s">
        <v>661</v>
      </c>
      <c r="BR139" s="500" t="s">
        <v>661</v>
      </c>
      <c r="BS139" s="500" t="s">
        <v>661</v>
      </c>
      <c r="BT139" s="499" t="s">
        <v>661</v>
      </c>
      <c r="BU139" s="500" t="s">
        <v>661</v>
      </c>
      <c r="BV139" s="501" t="s">
        <v>661</v>
      </c>
      <c r="BW139" s="510"/>
      <c r="BX139" s="492" t="str">
        <f t="shared" si="3"/>
        <v>A1Z1</v>
      </c>
      <c r="BY139" s="503" t="s">
        <v>928</v>
      </c>
      <c r="BZ139" s="500" t="s">
        <v>764</v>
      </c>
      <c r="CA139" s="500" t="s">
        <v>738</v>
      </c>
      <c r="CB139" s="449">
        <v>1</v>
      </c>
      <c r="CC139" s="503">
        <v>1</v>
      </c>
      <c r="CD139" s="499" t="s">
        <v>677</v>
      </c>
      <c r="CE139" s="500" t="s">
        <v>662</v>
      </c>
      <c r="CF139" s="501">
        <v>4</v>
      </c>
      <c r="CG139" s="499" t="s">
        <v>679</v>
      </c>
      <c r="CH139" s="500" t="s">
        <v>765</v>
      </c>
      <c r="CI139" s="501">
        <v>4</v>
      </c>
      <c r="CJ139" s="499" t="s">
        <v>678</v>
      </c>
      <c r="CK139" s="500" t="s">
        <v>733</v>
      </c>
      <c r="CL139" s="501">
        <v>2</v>
      </c>
      <c r="CM139" s="499" t="s">
        <v>680</v>
      </c>
      <c r="CN139" s="500" t="s">
        <v>734</v>
      </c>
      <c r="CO139" s="501">
        <v>2</v>
      </c>
      <c r="CP139" s="499" t="s">
        <v>661</v>
      </c>
      <c r="CQ139" s="500" t="s">
        <v>661</v>
      </c>
      <c r="CR139" s="501" t="s">
        <v>661</v>
      </c>
      <c r="CS139" s="499" t="s">
        <v>661</v>
      </c>
      <c r="CT139" s="500" t="s">
        <v>661</v>
      </c>
      <c r="CU139" s="501" t="s">
        <v>661</v>
      </c>
      <c r="CV139" s="503" t="s">
        <v>945</v>
      </c>
      <c r="CW139" s="499" t="s">
        <v>718</v>
      </c>
      <c r="CX139" s="500" t="s">
        <v>686</v>
      </c>
      <c r="CY139" s="501">
        <v>1</v>
      </c>
      <c r="CZ139" s="503">
        <v>1</v>
      </c>
      <c r="DA139" s="499" t="s">
        <v>735</v>
      </c>
      <c r="DB139" s="500" t="s">
        <v>736</v>
      </c>
      <c r="DC139" s="501" t="s">
        <v>672</v>
      </c>
      <c r="DD139" s="509"/>
      <c r="DE139" s="510"/>
    </row>
    <row r="140" spans="1:231" s="31" customFormat="1" ht="12.75" customHeight="1" x14ac:dyDescent="0.15">
      <c r="A140" s="492"/>
      <c r="B140" s="504" t="s">
        <v>823</v>
      </c>
      <c r="C140" s="499" t="s">
        <v>693</v>
      </c>
      <c r="D140" s="500" t="s">
        <v>226</v>
      </c>
      <c r="E140" s="501" t="s">
        <v>672</v>
      </c>
      <c r="F140" s="499" t="s">
        <v>688</v>
      </c>
      <c r="G140" s="500" t="s">
        <v>689</v>
      </c>
      <c r="H140" s="501" t="s">
        <v>672</v>
      </c>
      <c r="I140" s="500" t="s">
        <v>681</v>
      </c>
      <c r="J140" s="500" t="s">
        <v>740</v>
      </c>
      <c r="K140" s="500" t="s">
        <v>672</v>
      </c>
      <c r="L140" s="499" t="s">
        <v>683</v>
      </c>
      <c r="M140" s="500" t="s">
        <v>569</v>
      </c>
      <c r="N140" s="500" t="s">
        <v>672</v>
      </c>
      <c r="O140" s="499" t="s">
        <v>661</v>
      </c>
      <c r="P140" s="500" t="s">
        <v>661</v>
      </c>
      <c r="Q140" s="501" t="s">
        <v>661</v>
      </c>
      <c r="R140" s="500" t="s">
        <v>661</v>
      </c>
      <c r="S140" s="500" t="s">
        <v>661</v>
      </c>
      <c r="T140" s="500" t="s">
        <v>661</v>
      </c>
      <c r="U140" s="499" t="s">
        <v>762</v>
      </c>
      <c r="V140" s="500" t="s">
        <v>755</v>
      </c>
      <c r="W140" s="501" t="s">
        <v>692</v>
      </c>
      <c r="X140" s="500" t="s">
        <v>763</v>
      </c>
      <c r="Y140" s="500" t="s">
        <v>757</v>
      </c>
      <c r="Z140" s="501" t="s">
        <v>672</v>
      </c>
      <c r="AA140" s="499" t="s">
        <v>690</v>
      </c>
      <c r="AB140" s="500" t="s">
        <v>687</v>
      </c>
      <c r="AC140" s="501" t="s">
        <v>672</v>
      </c>
      <c r="AD140" s="499" t="s">
        <v>661</v>
      </c>
      <c r="AE140" s="500" t="s">
        <v>661</v>
      </c>
      <c r="AF140" s="501" t="s">
        <v>661</v>
      </c>
      <c r="AG140" s="500" t="s">
        <v>661</v>
      </c>
      <c r="AH140" s="500" t="s">
        <v>661</v>
      </c>
      <c r="AI140" s="500" t="s">
        <v>661</v>
      </c>
      <c r="AJ140" s="499" t="s">
        <v>916</v>
      </c>
      <c r="AK140" s="500" t="s">
        <v>915</v>
      </c>
      <c r="AL140" s="501" t="s">
        <v>672</v>
      </c>
      <c r="AM140" s="500" t="str">
        <f t="shared" si="2"/>
        <v>S2-0119-A1Z1</v>
      </c>
      <c r="AN140" s="500" t="s">
        <v>946</v>
      </c>
      <c r="AO140" s="500">
        <v>1</v>
      </c>
      <c r="AP140" s="499" t="s">
        <v>661</v>
      </c>
      <c r="AQ140" s="500" t="s">
        <v>661</v>
      </c>
      <c r="AR140" s="501" t="s">
        <v>661</v>
      </c>
      <c r="AS140" s="500" t="s">
        <v>661</v>
      </c>
      <c r="AT140" s="500" t="s">
        <v>661</v>
      </c>
      <c r="AU140" s="500" t="s">
        <v>661</v>
      </c>
      <c r="AV140" s="499" t="s">
        <v>661</v>
      </c>
      <c r="AW140" s="500" t="s">
        <v>661</v>
      </c>
      <c r="AX140" s="501" t="s">
        <v>661</v>
      </c>
      <c r="AY140" s="499" t="s">
        <v>661</v>
      </c>
      <c r="AZ140" s="500" t="s">
        <v>661</v>
      </c>
      <c r="BA140" s="501" t="s">
        <v>661</v>
      </c>
      <c r="BB140" s="499" t="s">
        <v>661</v>
      </c>
      <c r="BC140" s="500" t="s">
        <v>661</v>
      </c>
      <c r="BD140" s="501" t="s">
        <v>661</v>
      </c>
      <c r="BE140" s="500" t="s">
        <v>661</v>
      </c>
      <c r="BF140" s="500" t="s">
        <v>661</v>
      </c>
      <c r="BG140" s="500" t="s">
        <v>661</v>
      </c>
      <c r="BH140" s="499" t="s">
        <v>661</v>
      </c>
      <c r="BI140" s="500" t="s">
        <v>661</v>
      </c>
      <c r="BJ140" s="501" t="s">
        <v>661</v>
      </c>
      <c r="BK140" s="500" t="s">
        <v>661</v>
      </c>
      <c r="BL140" s="500" t="s">
        <v>661</v>
      </c>
      <c r="BM140" s="500" t="s">
        <v>661</v>
      </c>
      <c r="BN140" s="499" t="s">
        <v>661</v>
      </c>
      <c r="BO140" s="500" t="s">
        <v>661</v>
      </c>
      <c r="BP140" s="501" t="s">
        <v>661</v>
      </c>
      <c r="BQ140" s="500" t="s">
        <v>661</v>
      </c>
      <c r="BR140" s="500" t="s">
        <v>661</v>
      </c>
      <c r="BS140" s="500" t="s">
        <v>661</v>
      </c>
      <c r="BT140" s="499" t="s">
        <v>661</v>
      </c>
      <c r="BU140" s="500" t="s">
        <v>661</v>
      </c>
      <c r="BV140" s="501" t="s">
        <v>661</v>
      </c>
      <c r="BW140" s="510"/>
      <c r="BX140" s="492" t="str">
        <f t="shared" si="3"/>
        <v>A1Z1</v>
      </c>
      <c r="BY140" s="503" t="s">
        <v>928</v>
      </c>
      <c r="BZ140" s="500" t="s">
        <v>764</v>
      </c>
      <c r="CA140" s="500" t="s">
        <v>738</v>
      </c>
      <c r="CB140" s="449">
        <v>1</v>
      </c>
      <c r="CC140" s="503">
        <v>1</v>
      </c>
      <c r="CD140" s="499" t="s">
        <v>677</v>
      </c>
      <c r="CE140" s="500" t="s">
        <v>662</v>
      </c>
      <c r="CF140" s="501">
        <v>4</v>
      </c>
      <c r="CG140" s="499" t="s">
        <v>679</v>
      </c>
      <c r="CH140" s="500" t="s">
        <v>765</v>
      </c>
      <c r="CI140" s="501">
        <v>4</v>
      </c>
      <c r="CJ140" s="499" t="s">
        <v>678</v>
      </c>
      <c r="CK140" s="500" t="s">
        <v>733</v>
      </c>
      <c r="CL140" s="501">
        <v>2</v>
      </c>
      <c r="CM140" s="499" t="s">
        <v>680</v>
      </c>
      <c r="CN140" s="500" t="s">
        <v>734</v>
      </c>
      <c r="CO140" s="501">
        <v>2</v>
      </c>
      <c r="CP140" s="499" t="s">
        <v>661</v>
      </c>
      <c r="CQ140" s="500" t="s">
        <v>661</v>
      </c>
      <c r="CR140" s="501" t="s">
        <v>661</v>
      </c>
      <c r="CS140" s="499" t="s">
        <v>661</v>
      </c>
      <c r="CT140" s="500" t="s">
        <v>661</v>
      </c>
      <c r="CU140" s="501" t="s">
        <v>661</v>
      </c>
      <c r="CV140" s="503" t="s">
        <v>945</v>
      </c>
      <c r="CW140" s="499" t="s">
        <v>718</v>
      </c>
      <c r="CX140" s="500" t="s">
        <v>686</v>
      </c>
      <c r="CY140" s="501">
        <v>1</v>
      </c>
      <c r="CZ140" s="503">
        <v>1</v>
      </c>
      <c r="DA140" s="499" t="s">
        <v>735</v>
      </c>
      <c r="DB140" s="500" t="s">
        <v>736</v>
      </c>
      <c r="DC140" s="501" t="s">
        <v>672</v>
      </c>
      <c r="DD140" s="509"/>
      <c r="DE140" s="510"/>
      <c r="DF140" s="28"/>
      <c r="DG140" s="28"/>
      <c r="DH140" s="28"/>
      <c r="DI140" s="28"/>
      <c r="DJ140" s="28"/>
      <c r="DK140" s="28"/>
      <c r="DL140" s="28"/>
      <c r="DM140" s="28"/>
      <c r="DN140" s="28"/>
      <c r="DO140" s="28"/>
      <c r="DP140" s="28"/>
      <c r="DQ140" s="28"/>
      <c r="DR140" s="28"/>
      <c r="DS140" s="28"/>
      <c r="DT140" s="28"/>
      <c r="DU140" s="28"/>
      <c r="DV140" s="28"/>
      <c r="DW140" s="28"/>
      <c r="DX140" s="28"/>
      <c r="DY140" s="28"/>
      <c r="DZ140" s="28"/>
      <c r="EA140" s="28"/>
      <c r="EB140" s="28"/>
      <c r="EC140" s="28"/>
      <c r="ED140" s="28"/>
      <c r="EE140" s="28"/>
      <c r="EF140" s="28"/>
      <c r="EG140" s="28"/>
      <c r="EH140" s="28"/>
      <c r="EI140" s="28"/>
      <c r="EJ140" s="28"/>
      <c r="EK140" s="28"/>
      <c r="EL140" s="28"/>
      <c r="EM140" s="28"/>
      <c r="EN140" s="28"/>
      <c r="EO140" s="28"/>
      <c r="EP140" s="28"/>
      <c r="EQ140" s="28"/>
      <c r="ER140" s="28"/>
      <c r="ES140" s="28"/>
      <c r="ET140" s="28"/>
      <c r="EU140" s="28"/>
      <c r="EV140" s="28"/>
      <c r="EW140" s="28"/>
      <c r="EX140" s="28"/>
      <c r="EY140" s="28"/>
      <c r="EZ140" s="28"/>
      <c r="FA140" s="28"/>
      <c r="FB140" s="28"/>
      <c r="FC140" s="28"/>
      <c r="FD140" s="28"/>
      <c r="FE140" s="28"/>
      <c r="FF140" s="28"/>
      <c r="FG140" s="28"/>
      <c r="FH140" s="28"/>
      <c r="FI140" s="28"/>
      <c r="FJ140" s="28"/>
      <c r="FK140" s="28"/>
      <c r="FL140" s="28"/>
      <c r="FM140" s="28"/>
      <c r="FN140" s="28"/>
      <c r="FO140" s="28"/>
      <c r="FP140" s="28"/>
      <c r="FQ140" s="28"/>
      <c r="FR140" s="28"/>
      <c r="FS140" s="28"/>
      <c r="FT140" s="28"/>
      <c r="FU140" s="28"/>
      <c r="FV140" s="28"/>
      <c r="FW140" s="28"/>
      <c r="FX140" s="28"/>
      <c r="FY140" s="28"/>
      <c r="FZ140" s="28"/>
      <c r="GA140" s="28"/>
      <c r="GB140" s="28"/>
      <c r="GC140" s="28"/>
      <c r="GD140" s="28"/>
      <c r="GE140" s="28"/>
      <c r="GF140" s="28"/>
      <c r="GG140" s="28"/>
      <c r="GH140" s="28"/>
      <c r="GI140" s="28"/>
      <c r="GJ140" s="28"/>
      <c r="GK140" s="28"/>
      <c r="GL140" s="28"/>
      <c r="GM140" s="28"/>
      <c r="GN140" s="28"/>
      <c r="GO140" s="28"/>
      <c r="GP140" s="28"/>
      <c r="GQ140" s="28"/>
      <c r="GR140" s="28"/>
      <c r="GS140" s="28"/>
      <c r="GT140" s="28"/>
      <c r="GU140" s="28"/>
      <c r="GV140" s="28"/>
      <c r="GW140" s="28"/>
      <c r="GX140" s="28"/>
      <c r="GY140" s="28"/>
      <c r="GZ140" s="28"/>
      <c r="HA140" s="28"/>
      <c r="HB140" s="28"/>
      <c r="HC140" s="28"/>
      <c r="HD140" s="28"/>
      <c r="HE140" s="28"/>
      <c r="HF140" s="28"/>
      <c r="HG140" s="28"/>
      <c r="HH140" s="28"/>
      <c r="HI140" s="28"/>
      <c r="HJ140" s="28"/>
      <c r="HK140" s="28"/>
      <c r="HL140" s="28"/>
      <c r="HM140" s="28"/>
      <c r="HN140" s="28"/>
      <c r="HO140" s="28"/>
      <c r="HP140" s="28"/>
      <c r="HQ140" s="28"/>
      <c r="HR140" s="28"/>
      <c r="HS140" s="28"/>
      <c r="HT140" s="28"/>
      <c r="HU140" s="28"/>
      <c r="HV140" s="28"/>
      <c r="HW140" s="28"/>
    </row>
    <row r="141" spans="1:231" s="28" customFormat="1" ht="12.75" customHeight="1" x14ac:dyDescent="0.15">
      <c r="A141" s="492"/>
      <c r="B141" s="499" t="s">
        <v>825</v>
      </c>
      <c r="C141" s="499" t="s">
        <v>691</v>
      </c>
      <c r="D141" s="500" t="s">
        <v>226</v>
      </c>
      <c r="E141" s="501" t="s">
        <v>672</v>
      </c>
      <c r="F141" s="499" t="s">
        <v>688</v>
      </c>
      <c r="G141" s="500" t="s">
        <v>689</v>
      </c>
      <c r="H141" s="501" t="s">
        <v>672</v>
      </c>
      <c r="I141" s="500" t="s">
        <v>681</v>
      </c>
      <c r="J141" s="500" t="s">
        <v>740</v>
      </c>
      <c r="K141" s="500" t="s">
        <v>672</v>
      </c>
      <c r="L141" s="499" t="s">
        <v>683</v>
      </c>
      <c r="M141" s="505" t="s">
        <v>569</v>
      </c>
      <c r="N141" s="500" t="s">
        <v>672</v>
      </c>
      <c r="O141" s="499" t="s">
        <v>661</v>
      </c>
      <c r="P141" s="500" t="s">
        <v>661</v>
      </c>
      <c r="Q141" s="501" t="s">
        <v>661</v>
      </c>
      <c r="R141" s="500" t="s">
        <v>695</v>
      </c>
      <c r="S141" s="500" t="s">
        <v>803</v>
      </c>
      <c r="T141" s="500" t="s">
        <v>672</v>
      </c>
      <c r="U141" s="499" t="s">
        <v>661</v>
      </c>
      <c r="V141" s="500" t="s">
        <v>661</v>
      </c>
      <c r="W141" s="501" t="s">
        <v>661</v>
      </c>
      <c r="X141" s="500" t="s">
        <v>661</v>
      </c>
      <c r="Y141" s="500" t="s">
        <v>661</v>
      </c>
      <c r="Z141" s="501" t="s">
        <v>661</v>
      </c>
      <c r="AA141" s="499" t="s">
        <v>690</v>
      </c>
      <c r="AB141" s="500" t="s">
        <v>687</v>
      </c>
      <c r="AC141" s="501" t="s">
        <v>672</v>
      </c>
      <c r="AD141" s="499" t="s">
        <v>661</v>
      </c>
      <c r="AE141" s="500" t="s">
        <v>661</v>
      </c>
      <c r="AF141" s="501" t="s">
        <v>661</v>
      </c>
      <c r="AG141" s="500" t="s">
        <v>661</v>
      </c>
      <c r="AH141" s="500" t="s">
        <v>661</v>
      </c>
      <c r="AI141" s="500" t="s">
        <v>661</v>
      </c>
      <c r="AJ141" s="499" t="s">
        <v>916</v>
      </c>
      <c r="AK141" s="500" t="s">
        <v>915</v>
      </c>
      <c r="AL141" s="501" t="s">
        <v>672</v>
      </c>
      <c r="AM141" s="500" t="str">
        <f t="shared" si="2"/>
        <v>S2-0119-B1Z5</v>
      </c>
      <c r="AN141" s="500" t="s">
        <v>946</v>
      </c>
      <c r="AO141" s="500">
        <v>1</v>
      </c>
      <c r="AP141" s="499" t="s">
        <v>661</v>
      </c>
      <c r="AQ141" s="500" t="s">
        <v>661</v>
      </c>
      <c r="AR141" s="501" t="s">
        <v>661</v>
      </c>
      <c r="AS141" s="500" t="s">
        <v>661</v>
      </c>
      <c r="AT141" s="500" t="s">
        <v>661</v>
      </c>
      <c r="AU141" s="500" t="s">
        <v>661</v>
      </c>
      <c r="AV141" s="499" t="s">
        <v>661</v>
      </c>
      <c r="AW141" s="500" t="s">
        <v>661</v>
      </c>
      <c r="AX141" s="501" t="s">
        <v>661</v>
      </c>
      <c r="AY141" s="499" t="s">
        <v>661</v>
      </c>
      <c r="AZ141" s="500" t="s">
        <v>661</v>
      </c>
      <c r="BA141" s="501" t="s">
        <v>661</v>
      </c>
      <c r="BB141" s="499" t="s">
        <v>661</v>
      </c>
      <c r="BC141" s="500" t="s">
        <v>661</v>
      </c>
      <c r="BD141" s="501" t="s">
        <v>661</v>
      </c>
      <c r="BE141" s="500" t="s">
        <v>661</v>
      </c>
      <c r="BF141" s="500" t="s">
        <v>661</v>
      </c>
      <c r="BG141" s="500" t="s">
        <v>661</v>
      </c>
      <c r="BH141" s="499" t="s">
        <v>661</v>
      </c>
      <c r="BI141" s="500" t="s">
        <v>661</v>
      </c>
      <c r="BJ141" s="501" t="s">
        <v>661</v>
      </c>
      <c r="BK141" s="500" t="s">
        <v>661</v>
      </c>
      <c r="BL141" s="500" t="s">
        <v>661</v>
      </c>
      <c r="BM141" s="500" t="s">
        <v>661</v>
      </c>
      <c r="BN141" s="499" t="s">
        <v>661</v>
      </c>
      <c r="BO141" s="500" t="s">
        <v>661</v>
      </c>
      <c r="BP141" s="501" t="s">
        <v>661</v>
      </c>
      <c r="BQ141" s="500" t="s">
        <v>661</v>
      </c>
      <c r="BR141" s="500" t="s">
        <v>661</v>
      </c>
      <c r="BS141" s="500" t="s">
        <v>661</v>
      </c>
      <c r="BT141" s="499" t="s">
        <v>661</v>
      </c>
      <c r="BU141" s="500" t="s">
        <v>661</v>
      </c>
      <c r="BV141" s="501" t="s">
        <v>661</v>
      </c>
      <c r="BW141" s="510"/>
      <c r="BX141" s="492" t="str">
        <f t="shared" si="3"/>
        <v>B1Z5</v>
      </c>
      <c r="BY141" s="503" t="s">
        <v>84</v>
      </c>
      <c r="BZ141" s="500" t="s">
        <v>737</v>
      </c>
      <c r="CA141" s="500" t="s">
        <v>738</v>
      </c>
      <c r="CB141" s="449">
        <v>1</v>
      </c>
      <c r="CC141" s="503">
        <v>1</v>
      </c>
      <c r="CD141" s="499" t="s">
        <v>677</v>
      </c>
      <c r="CE141" s="500" t="s">
        <v>662</v>
      </c>
      <c r="CF141" s="501" t="s">
        <v>692</v>
      </c>
      <c r="CG141" s="504" t="s">
        <v>679</v>
      </c>
      <c r="CH141" s="505" t="s">
        <v>732</v>
      </c>
      <c r="CI141" s="506" t="s">
        <v>692</v>
      </c>
      <c r="CJ141" s="504" t="s">
        <v>678</v>
      </c>
      <c r="CK141" s="505" t="s">
        <v>733</v>
      </c>
      <c r="CL141" s="506" t="s">
        <v>673</v>
      </c>
      <c r="CM141" s="499" t="s">
        <v>680</v>
      </c>
      <c r="CN141" s="500" t="s">
        <v>734</v>
      </c>
      <c r="CO141" s="501" t="s">
        <v>673</v>
      </c>
      <c r="CP141" s="499" t="s">
        <v>661</v>
      </c>
      <c r="CQ141" s="500" t="s">
        <v>661</v>
      </c>
      <c r="CR141" s="501" t="s">
        <v>661</v>
      </c>
      <c r="CS141" s="499" t="s">
        <v>661</v>
      </c>
      <c r="CT141" s="500" t="s">
        <v>661</v>
      </c>
      <c r="CU141" s="501" t="s">
        <v>661</v>
      </c>
      <c r="CV141" s="503" t="s">
        <v>945</v>
      </c>
      <c r="CW141" s="499" t="s">
        <v>718</v>
      </c>
      <c r="CX141" s="500" t="s">
        <v>686</v>
      </c>
      <c r="CY141" s="501" t="s">
        <v>672</v>
      </c>
      <c r="CZ141" s="503">
        <v>5</v>
      </c>
      <c r="DA141" s="499" t="s">
        <v>752</v>
      </c>
      <c r="DB141" s="500" t="s">
        <v>736</v>
      </c>
      <c r="DC141" s="501" t="s">
        <v>673</v>
      </c>
      <c r="DD141" s="509"/>
      <c r="DE141" s="510"/>
    </row>
    <row r="142" spans="1:231" s="28" customFormat="1" ht="12.75" customHeight="1" x14ac:dyDescent="0.15">
      <c r="A142" s="492"/>
      <c r="B142" s="499" t="s">
        <v>826</v>
      </c>
      <c r="C142" s="499" t="s">
        <v>693</v>
      </c>
      <c r="D142" s="500" t="s">
        <v>226</v>
      </c>
      <c r="E142" s="501" t="s">
        <v>672</v>
      </c>
      <c r="F142" s="499" t="s">
        <v>688</v>
      </c>
      <c r="G142" s="500" t="s">
        <v>689</v>
      </c>
      <c r="H142" s="501" t="s">
        <v>672</v>
      </c>
      <c r="I142" s="500" t="s">
        <v>681</v>
      </c>
      <c r="J142" s="500" t="s">
        <v>740</v>
      </c>
      <c r="K142" s="500" t="s">
        <v>672</v>
      </c>
      <c r="L142" s="499" t="s">
        <v>683</v>
      </c>
      <c r="M142" s="505" t="s">
        <v>569</v>
      </c>
      <c r="N142" s="500" t="s">
        <v>672</v>
      </c>
      <c r="O142" s="499" t="s">
        <v>661</v>
      </c>
      <c r="P142" s="500" t="s">
        <v>661</v>
      </c>
      <c r="Q142" s="501" t="s">
        <v>661</v>
      </c>
      <c r="R142" s="500" t="s">
        <v>695</v>
      </c>
      <c r="S142" s="500" t="s">
        <v>803</v>
      </c>
      <c r="T142" s="500" t="s">
        <v>672</v>
      </c>
      <c r="U142" s="499" t="s">
        <v>661</v>
      </c>
      <c r="V142" s="500" t="s">
        <v>661</v>
      </c>
      <c r="W142" s="501" t="s">
        <v>661</v>
      </c>
      <c r="X142" s="500" t="s">
        <v>661</v>
      </c>
      <c r="Y142" s="500" t="s">
        <v>661</v>
      </c>
      <c r="Z142" s="501" t="s">
        <v>661</v>
      </c>
      <c r="AA142" s="499" t="s">
        <v>690</v>
      </c>
      <c r="AB142" s="500" t="s">
        <v>687</v>
      </c>
      <c r="AC142" s="501" t="s">
        <v>672</v>
      </c>
      <c r="AD142" s="499" t="s">
        <v>661</v>
      </c>
      <c r="AE142" s="500" t="s">
        <v>661</v>
      </c>
      <c r="AF142" s="501" t="s">
        <v>661</v>
      </c>
      <c r="AG142" s="500" t="s">
        <v>661</v>
      </c>
      <c r="AH142" s="500" t="s">
        <v>661</v>
      </c>
      <c r="AI142" s="500" t="s">
        <v>661</v>
      </c>
      <c r="AJ142" s="499" t="s">
        <v>916</v>
      </c>
      <c r="AK142" s="500" t="s">
        <v>915</v>
      </c>
      <c r="AL142" s="501" t="s">
        <v>672</v>
      </c>
      <c r="AM142" s="500" t="str">
        <f t="shared" si="2"/>
        <v>S2-0119-B1Z5</v>
      </c>
      <c r="AN142" s="500" t="s">
        <v>946</v>
      </c>
      <c r="AO142" s="500">
        <v>1</v>
      </c>
      <c r="AP142" s="499" t="s">
        <v>661</v>
      </c>
      <c r="AQ142" s="500" t="s">
        <v>661</v>
      </c>
      <c r="AR142" s="501" t="s">
        <v>661</v>
      </c>
      <c r="AS142" s="500" t="s">
        <v>661</v>
      </c>
      <c r="AT142" s="500" t="s">
        <v>661</v>
      </c>
      <c r="AU142" s="500" t="s">
        <v>661</v>
      </c>
      <c r="AV142" s="499" t="s">
        <v>661</v>
      </c>
      <c r="AW142" s="500" t="s">
        <v>661</v>
      </c>
      <c r="AX142" s="501" t="s">
        <v>661</v>
      </c>
      <c r="AY142" s="499" t="s">
        <v>661</v>
      </c>
      <c r="AZ142" s="500" t="s">
        <v>661</v>
      </c>
      <c r="BA142" s="501" t="s">
        <v>661</v>
      </c>
      <c r="BB142" s="499" t="s">
        <v>661</v>
      </c>
      <c r="BC142" s="500" t="s">
        <v>661</v>
      </c>
      <c r="BD142" s="501" t="s">
        <v>661</v>
      </c>
      <c r="BE142" s="500" t="s">
        <v>661</v>
      </c>
      <c r="BF142" s="500" t="s">
        <v>661</v>
      </c>
      <c r="BG142" s="500" t="s">
        <v>661</v>
      </c>
      <c r="BH142" s="499" t="s">
        <v>661</v>
      </c>
      <c r="BI142" s="500" t="s">
        <v>661</v>
      </c>
      <c r="BJ142" s="501" t="s">
        <v>661</v>
      </c>
      <c r="BK142" s="500" t="s">
        <v>661</v>
      </c>
      <c r="BL142" s="500" t="s">
        <v>661</v>
      </c>
      <c r="BM142" s="500" t="s">
        <v>661</v>
      </c>
      <c r="BN142" s="499" t="s">
        <v>661</v>
      </c>
      <c r="BO142" s="500" t="s">
        <v>661</v>
      </c>
      <c r="BP142" s="501" t="s">
        <v>661</v>
      </c>
      <c r="BQ142" s="500" t="s">
        <v>661</v>
      </c>
      <c r="BR142" s="500" t="s">
        <v>661</v>
      </c>
      <c r="BS142" s="500" t="s">
        <v>661</v>
      </c>
      <c r="BT142" s="499" t="s">
        <v>661</v>
      </c>
      <c r="BU142" s="500" t="s">
        <v>661</v>
      </c>
      <c r="BV142" s="501" t="s">
        <v>661</v>
      </c>
      <c r="BW142" s="510"/>
      <c r="BX142" s="492" t="str">
        <f t="shared" si="3"/>
        <v>B1Z5</v>
      </c>
      <c r="BY142" s="503" t="s">
        <v>84</v>
      </c>
      <c r="BZ142" s="500" t="s">
        <v>737</v>
      </c>
      <c r="CA142" s="500" t="s">
        <v>738</v>
      </c>
      <c r="CB142" s="449">
        <v>1</v>
      </c>
      <c r="CC142" s="503">
        <v>1</v>
      </c>
      <c r="CD142" s="499" t="s">
        <v>677</v>
      </c>
      <c r="CE142" s="500" t="s">
        <v>662</v>
      </c>
      <c r="CF142" s="501" t="s">
        <v>692</v>
      </c>
      <c r="CG142" s="499" t="s">
        <v>679</v>
      </c>
      <c r="CH142" s="500" t="s">
        <v>732</v>
      </c>
      <c r="CI142" s="501" t="s">
        <v>692</v>
      </c>
      <c r="CJ142" s="499" t="s">
        <v>678</v>
      </c>
      <c r="CK142" s="500" t="s">
        <v>733</v>
      </c>
      <c r="CL142" s="501" t="s">
        <v>673</v>
      </c>
      <c r="CM142" s="499" t="s">
        <v>680</v>
      </c>
      <c r="CN142" s="500" t="s">
        <v>734</v>
      </c>
      <c r="CO142" s="501" t="s">
        <v>673</v>
      </c>
      <c r="CP142" s="499" t="s">
        <v>661</v>
      </c>
      <c r="CQ142" s="500" t="s">
        <v>661</v>
      </c>
      <c r="CR142" s="501" t="s">
        <v>661</v>
      </c>
      <c r="CS142" s="499" t="s">
        <v>661</v>
      </c>
      <c r="CT142" s="500" t="s">
        <v>661</v>
      </c>
      <c r="CU142" s="501" t="s">
        <v>661</v>
      </c>
      <c r="CV142" s="503" t="s">
        <v>945</v>
      </c>
      <c r="CW142" s="499" t="s">
        <v>718</v>
      </c>
      <c r="CX142" s="500" t="s">
        <v>686</v>
      </c>
      <c r="CY142" s="501" t="s">
        <v>672</v>
      </c>
      <c r="CZ142" s="503">
        <v>5</v>
      </c>
      <c r="DA142" s="499" t="s">
        <v>752</v>
      </c>
      <c r="DB142" s="500" t="s">
        <v>736</v>
      </c>
      <c r="DC142" s="501" t="s">
        <v>673</v>
      </c>
      <c r="DD142" s="509"/>
      <c r="DE142" s="510"/>
    </row>
    <row r="143" spans="1:231" s="28" customFormat="1" ht="12.75" customHeight="1" x14ac:dyDescent="0.15">
      <c r="A143" s="492"/>
      <c r="B143" s="499" t="s">
        <v>827</v>
      </c>
      <c r="C143" s="499" t="s">
        <v>691</v>
      </c>
      <c r="D143" s="500" t="s">
        <v>226</v>
      </c>
      <c r="E143" s="501" t="s">
        <v>672</v>
      </c>
      <c r="F143" s="499" t="s">
        <v>688</v>
      </c>
      <c r="G143" s="500" t="s">
        <v>689</v>
      </c>
      <c r="H143" s="501" t="s">
        <v>672</v>
      </c>
      <c r="I143" s="500" t="s">
        <v>681</v>
      </c>
      <c r="J143" s="500" t="s">
        <v>740</v>
      </c>
      <c r="K143" s="500" t="s">
        <v>672</v>
      </c>
      <c r="L143" s="499" t="s">
        <v>683</v>
      </c>
      <c r="M143" s="505" t="s">
        <v>569</v>
      </c>
      <c r="N143" s="500" t="s">
        <v>672</v>
      </c>
      <c r="O143" s="499" t="s">
        <v>661</v>
      </c>
      <c r="P143" s="500" t="s">
        <v>661</v>
      </c>
      <c r="Q143" s="501" t="s">
        <v>661</v>
      </c>
      <c r="R143" s="500" t="s">
        <v>695</v>
      </c>
      <c r="S143" s="500" t="s">
        <v>803</v>
      </c>
      <c r="T143" s="500" t="s">
        <v>672</v>
      </c>
      <c r="U143" s="499" t="s">
        <v>661</v>
      </c>
      <c r="V143" s="500" t="s">
        <v>661</v>
      </c>
      <c r="W143" s="501" t="s">
        <v>661</v>
      </c>
      <c r="X143" s="500" t="s">
        <v>661</v>
      </c>
      <c r="Y143" s="500" t="s">
        <v>661</v>
      </c>
      <c r="Z143" s="501" t="s">
        <v>661</v>
      </c>
      <c r="AA143" s="499" t="s">
        <v>690</v>
      </c>
      <c r="AB143" s="500" t="s">
        <v>687</v>
      </c>
      <c r="AC143" s="501" t="s">
        <v>672</v>
      </c>
      <c r="AD143" s="499" t="s">
        <v>661</v>
      </c>
      <c r="AE143" s="500" t="s">
        <v>661</v>
      </c>
      <c r="AF143" s="501" t="s">
        <v>661</v>
      </c>
      <c r="AG143" s="500" t="s">
        <v>661</v>
      </c>
      <c r="AH143" s="500" t="s">
        <v>661</v>
      </c>
      <c r="AI143" s="500" t="s">
        <v>661</v>
      </c>
      <c r="AJ143" s="499" t="s">
        <v>916</v>
      </c>
      <c r="AK143" s="500" t="s">
        <v>915</v>
      </c>
      <c r="AL143" s="501" t="s">
        <v>672</v>
      </c>
      <c r="AM143" s="500" t="str">
        <f t="shared" si="2"/>
        <v>S2-0119-C1Z5</v>
      </c>
      <c r="AN143" s="500" t="s">
        <v>946</v>
      </c>
      <c r="AO143" s="500">
        <v>1</v>
      </c>
      <c r="AP143" s="499" t="s">
        <v>661</v>
      </c>
      <c r="AQ143" s="500" t="s">
        <v>661</v>
      </c>
      <c r="AR143" s="501" t="s">
        <v>661</v>
      </c>
      <c r="AS143" s="500" t="s">
        <v>661</v>
      </c>
      <c r="AT143" s="500" t="s">
        <v>661</v>
      </c>
      <c r="AU143" s="500" t="s">
        <v>661</v>
      </c>
      <c r="AV143" s="499" t="s">
        <v>661</v>
      </c>
      <c r="AW143" s="500" t="s">
        <v>661</v>
      </c>
      <c r="AX143" s="501" t="s">
        <v>661</v>
      </c>
      <c r="AY143" s="499" t="s">
        <v>661</v>
      </c>
      <c r="AZ143" s="500" t="s">
        <v>661</v>
      </c>
      <c r="BA143" s="501" t="s">
        <v>661</v>
      </c>
      <c r="BB143" s="499" t="s">
        <v>661</v>
      </c>
      <c r="BC143" s="500" t="s">
        <v>661</v>
      </c>
      <c r="BD143" s="501" t="s">
        <v>661</v>
      </c>
      <c r="BE143" s="500" t="s">
        <v>661</v>
      </c>
      <c r="BF143" s="500" t="s">
        <v>661</v>
      </c>
      <c r="BG143" s="500" t="s">
        <v>661</v>
      </c>
      <c r="BH143" s="499" t="s">
        <v>661</v>
      </c>
      <c r="BI143" s="500" t="s">
        <v>661</v>
      </c>
      <c r="BJ143" s="501" t="s">
        <v>661</v>
      </c>
      <c r="BK143" s="500" t="s">
        <v>661</v>
      </c>
      <c r="BL143" s="500" t="s">
        <v>661</v>
      </c>
      <c r="BM143" s="500" t="s">
        <v>661</v>
      </c>
      <c r="BN143" s="499" t="s">
        <v>661</v>
      </c>
      <c r="BO143" s="500" t="s">
        <v>661</v>
      </c>
      <c r="BP143" s="501" t="s">
        <v>661</v>
      </c>
      <c r="BQ143" s="500" t="s">
        <v>661</v>
      </c>
      <c r="BR143" s="500" t="s">
        <v>661</v>
      </c>
      <c r="BS143" s="500" t="s">
        <v>661</v>
      </c>
      <c r="BT143" s="499" t="s">
        <v>661</v>
      </c>
      <c r="BU143" s="500" t="s">
        <v>661</v>
      </c>
      <c r="BV143" s="501" t="s">
        <v>661</v>
      </c>
      <c r="BW143" s="510"/>
      <c r="BX143" s="492" t="str">
        <f t="shared" si="3"/>
        <v>C1Z5</v>
      </c>
      <c r="BY143" s="503" t="s">
        <v>929</v>
      </c>
      <c r="BZ143" s="500" t="s">
        <v>749</v>
      </c>
      <c r="CA143" s="500" t="s">
        <v>738</v>
      </c>
      <c r="CB143" s="449">
        <v>1</v>
      </c>
      <c r="CC143" s="503">
        <v>1</v>
      </c>
      <c r="CD143" s="499" t="s">
        <v>677</v>
      </c>
      <c r="CE143" s="500" t="s">
        <v>662</v>
      </c>
      <c r="CF143" s="501" t="s">
        <v>692</v>
      </c>
      <c r="CG143" s="504" t="s">
        <v>679</v>
      </c>
      <c r="CH143" s="505" t="s">
        <v>732</v>
      </c>
      <c r="CI143" s="506" t="s">
        <v>692</v>
      </c>
      <c r="CJ143" s="504" t="s">
        <v>678</v>
      </c>
      <c r="CK143" s="505" t="s">
        <v>733</v>
      </c>
      <c r="CL143" s="506" t="s">
        <v>673</v>
      </c>
      <c r="CM143" s="499" t="s">
        <v>680</v>
      </c>
      <c r="CN143" s="500" t="s">
        <v>734</v>
      </c>
      <c r="CO143" s="501" t="s">
        <v>673</v>
      </c>
      <c r="CP143" s="499" t="s">
        <v>661</v>
      </c>
      <c r="CQ143" s="500" t="s">
        <v>661</v>
      </c>
      <c r="CR143" s="501" t="s">
        <v>661</v>
      </c>
      <c r="CS143" s="499" t="s">
        <v>661</v>
      </c>
      <c r="CT143" s="500" t="s">
        <v>661</v>
      </c>
      <c r="CU143" s="501" t="s">
        <v>661</v>
      </c>
      <c r="CV143" s="503" t="s">
        <v>945</v>
      </c>
      <c r="CW143" s="499" t="s">
        <v>718</v>
      </c>
      <c r="CX143" s="500" t="s">
        <v>686</v>
      </c>
      <c r="CY143" s="501" t="s">
        <v>672</v>
      </c>
      <c r="CZ143" s="503">
        <v>5</v>
      </c>
      <c r="DA143" s="499" t="s">
        <v>752</v>
      </c>
      <c r="DB143" s="500" t="s">
        <v>736</v>
      </c>
      <c r="DC143" s="501" t="s">
        <v>673</v>
      </c>
      <c r="DD143" s="509"/>
      <c r="DE143" s="510"/>
    </row>
    <row r="144" spans="1:231" s="28" customFormat="1" ht="12.75" customHeight="1" x14ac:dyDescent="0.15">
      <c r="A144" s="492"/>
      <c r="B144" s="499" t="s">
        <v>828</v>
      </c>
      <c r="C144" s="499" t="s">
        <v>693</v>
      </c>
      <c r="D144" s="500" t="s">
        <v>226</v>
      </c>
      <c r="E144" s="501" t="s">
        <v>672</v>
      </c>
      <c r="F144" s="499" t="s">
        <v>688</v>
      </c>
      <c r="G144" s="500" t="s">
        <v>689</v>
      </c>
      <c r="H144" s="501" t="s">
        <v>672</v>
      </c>
      <c r="I144" s="500" t="s">
        <v>681</v>
      </c>
      <c r="J144" s="500" t="s">
        <v>740</v>
      </c>
      <c r="K144" s="500" t="s">
        <v>672</v>
      </c>
      <c r="L144" s="499" t="s">
        <v>683</v>
      </c>
      <c r="M144" s="505" t="s">
        <v>569</v>
      </c>
      <c r="N144" s="500" t="s">
        <v>672</v>
      </c>
      <c r="O144" s="499" t="s">
        <v>661</v>
      </c>
      <c r="P144" s="500" t="s">
        <v>661</v>
      </c>
      <c r="Q144" s="501" t="s">
        <v>661</v>
      </c>
      <c r="R144" s="500" t="s">
        <v>695</v>
      </c>
      <c r="S144" s="500" t="s">
        <v>803</v>
      </c>
      <c r="T144" s="500" t="s">
        <v>672</v>
      </c>
      <c r="U144" s="499" t="s">
        <v>661</v>
      </c>
      <c r="V144" s="500" t="s">
        <v>661</v>
      </c>
      <c r="W144" s="501" t="s">
        <v>661</v>
      </c>
      <c r="X144" s="500" t="s">
        <v>661</v>
      </c>
      <c r="Y144" s="500" t="s">
        <v>661</v>
      </c>
      <c r="Z144" s="501" t="s">
        <v>661</v>
      </c>
      <c r="AA144" s="499" t="s">
        <v>690</v>
      </c>
      <c r="AB144" s="500" t="s">
        <v>687</v>
      </c>
      <c r="AC144" s="501" t="s">
        <v>672</v>
      </c>
      <c r="AD144" s="499" t="s">
        <v>661</v>
      </c>
      <c r="AE144" s="500" t="s">
        <v>661</v>
      </c>
      <c r="AF144" s="501" t="s">
        <v>661</v>
      </c>
      <c r="AG144" s="500" t="s">
        <v>661</v>
      </c>
      <c r="AH144" s="500" t="s">
        <v>661</v>
      </c>
      <c r="AI144" s="500" t="s">
        <v>661</v>
      </c>
      <c r="AJ144" s="499" t="s">
        <v>916</v>
      </c>
      <c r="AK144" s="500" t="s">
        <v>915</v>
      </c>
      <c r="AL144" s="501" t="s">
        <v>672</v>
      </c>
      <c r="AM144" s="500" t="str">
        <f t="shared" si="2"/>
        <v>S2-0119-C1Z5</v>
      </c>
      <c r="AN144" s="500" t="s">
        <v>946</v>
      </c>
      <c r="AO144" s="500">
        <v>1</v>
      </c>
      <c r="AP144" s="499" t="s">
        <v>661</v>
      </c>
      <c r="AQ144" s="500" t="s">
        <v>661</v>
      </c>
      <c r="AR144" s="501" t="s">
        <v>661</v>
      </c>
      <c r="AS144" s="500" t="s">
        <v>661</v>
      </c>
      <c r="AT144" s="500" t="s">
        <v>661</v>
      </c>
      <c r="AU144" s="500" t="s">
        <v>661</v>
      </c>
      <c r="AV144" s="499" t="s">
        <v>661</v>
      </c>
      <c r="AW144" s="500" t="s">
        <v>661</v>
      </c>
      <c r="AX144" s="501" t="s">
        <v>661</v>
      </c>
      <c r="AY144" s="499" t="s">
        <v>661</v>
      </c>
      <c r="AZ144" s="500" t="s">
        <v>661</v>
      </c>
      <c r="BA144" s="501" t="s">
        <v>661</v>
      </c>
      <c r="BB144" s="499" t="s">
        <v>661</v>
      </c>
      <c r="BC144" s="500" t="s">
        <v>661</v>
      </c>
      <c r="BD144" s="501" t="s">
        <v>661</v>
      </c>
      <c r="BE144" s="500" t="s">
        <v>661</v>
      </c>
      <c r="BF144" s="500" t="s">
        <v>661</v>
      </c>
      <c r="BG144" s="500" t="s">
        <v>661</v>
      </c>
      <c r="BH144" s="499" t="s">
        <v>661</v>
      </c>
      <c r="BI144" s="500" t="s">
        <v>661</v>
      </c>
      <c r="BJ144" s="501" t="s">
        <v>661</v>
      </c>
      <c r="BK144" s="500" t="s">
        <v>661</v>
      </c>
      <c r="BL144" s="500" t="s">
        <v>661</v>
      </c>
      <c r="BM144" s="500" t="s">
        <v>661</v>
      </c>
      <c r="BN144" s="499" t="s">
        <v>661</v>
      </c>
      <c r="BO144" s="500" t="s">
        <v>661</v>
      </c>
      <c r="BP144" s="501" t="s">
        <v>661</v>
      </c>
      <c r="BQ144" s="500" t="s">
        <v>661</v>
      </c>
      <c r="BR144" s="500" t="s">
        <v>661</v>
      </c>
      <c r="BS144" s="500" t="s">
        <v>661</v>
      </c>
      <c r="BT144" s="499" t="s">
        <v>661</v>
      </c>
      <c r="BU144" s="500" t="s">
        <v>661</v>
      </c>
      <c r="BV144" s="501" t="s">
        <v>661</v>
      </c>
      <c r="BW144" s="510"/>
      <c r="BX144" s="492" t="str">
        <f t="shared" si="3"/>
        <v>C1Z5</v>
      </c>
      <c r="BY144" s="503" t="s">
        <v>929</v>
      </c>
      <c r="BZ144" s="500" t="s">
        <v>749</v>
      </c>
      <c r="CA144" s="500" t="s">
        <v>738</v>
      </c>
      <c r="CB144" s="449">
        <v>1</v>
      </c>
      <c r="CC144" s="503">
        <v>1</v>
      </c>
      <c r="CD144" s="499" t="s">
        <v>677</v>
      </c>
      <c r="CE144" s="500" t="s">
        <v>662</v>
      </c>
      <c r="CF144" s="501" t="s">
        <v>692</v>
      </c>
      <c r="CG144" s="499" t="s">
        <v>679</v>
      </c>
      <c r="CH144" s="500" t="s">
        <v>732</v>
      </c>
      <c r="CI144" s="501" t="s">
        <v>692</v>
      </c>
      <c r="CJ144" s="499" t="s">
        <v>678</v>
      </c>
      <c r="CK144" s="500" t="s">
        <v>733</v>
      </c>
      <c r="CL144" s="501" t="s">
        <v>673</v>
      </c>
      <c r="CM144" s="499" t="s">
        <v>680</v>
      </c>
      <c r="CN144" s="500" t="s">
        <v>734</v>
      </c>
      <c r="CO144" s="501" t="s">
        <v>673</v>
      </c>
      <c r="CP144" s="499" t="s">
        <v>661</v>
      </c>
      <c r="CQ144" s="500" t="s">
        <v>661</v>
      </c>
      <c r="CR144" s="501" t="s">
        <v>661</v>
      </c>
      <c r="CS144" s="499" t="s">
        <v>661</v>
      </c>
      <c r="CT144" s="500" t="s">
        <v>661</v>
      </c>
      <c r="CU144" s="501" t="s">
        <v>661</v>
      </c>
      <c r="CV144" s="503" t="s">
        <v>945</v>
      </c>
      <c r="CW144" s="499" t="s">
        <v>718</v>
      </c>
      <c r="CX144" s="500" t="s">
        <v>686</v>
      </c>
      <c r="CY144" s="501" t="s">
        <v>672</v>
      </c>
      <c r="CZ144" s="503">
        <v>5</v>
      </c>
      <c r="DA144" s="499" t="s">
        <v>752</v>
      </c>
      <c r="DB144" s="500" t="s">
        <v>736</v>
      </c>
      <c r="DC144" s="501" t="s">
        <v>673</v>
      </c>
      <c r="DD144" s="509"/>
      <c r="DE144" s="510"/>
    </row>
    <row r="145" spans="1:231" s="28" customFormat="1" ht="12.75" customHeight="1" x14ac:dyDescent="0.15">
      <c r="A145" s="492"/>
      <c r="B145" s="499" t="s">
        <v>829</v>
      </c>
      <c r="C145" s="499" t="s">
        <v>691</v>
      </c>
      <c r="D145" s="500" t="s">
        <v>226</v>
      </c>
      <c r="E145" s="501" t="s">
        <v>672</v>
      </c>
      <c r="F145" s="499" t="s">
        <v>688</v>
      </c>
      <c r="G145" s="500" t="s">
        <v>689</v>
      </c>
      <c r="H145" s="501" t="s">
        <v>672</v>
      </c>
      <c r="I145" s="505" t="s">
        <v>681</v>
      </c>
      <c r="J145" s="505" t="s">
        <v>740</v>
      </c>
      <c r="K145" s="505" t="s">
        <v>672</v>
      </c>
      <c r="L145" s="504" t="s">
        <v>683</v>
      </c>
      <c r="M145" s="505" t="s">
        <v>569</v>
      </c>
      <c r="N145" s="505" t="s">
        <v>672</v>
      </c>
      <c r="O145" s="499" t="s">
        <v>661</v>
      </c>
      <c r="P145" s="500" t="s">
        <v>661</v>
      </c>
      <c r="Q145" s="501" t="s">
        <v>661</v>
      </c>
      <c r="R145" s="500" t="s">
        <v>695</v>
      </c>
      <c r="S145" s="500" t="s">
        <v>803</v>
      </c>
      <c r="T145" s="500" t="s">
        <v>672</v>
      </c>
      <c r="U145" s="499" t="s">
        <v>661</v>
      </c>
      <c r="V145" s="500" t="s">
        <v>661</v>
      </c>
      <c r="W145" s="501" t="s">
        <v>661</v>
      </c>
      <c r="X145" s="500" t="s">
        <v>661</v>
      </c>
      <c r="Y145" s="500" t="s">
        <v>661</v>
      </c>
      <c r="Z145" s="501" t="s">
        <v>661</v>
      </c>
      <c r="AA145" s="499" t="s">
        <v>690</v>
      </c>
      <c r="AB145" s="500" t="s">
        <v>687</v>
      </c>
      <c r="AC145" s="501" t="s">
        <v>672</v>
      </c>
      <c r="AD145" s="499" t="s">
        <v>661</v>
      </c>
      <c r="AE145" s="500" t="s">
        <v>661</v>
      </c>
      <c r="AF145" s="501" t="s">
        <v>661</v>
      </c>
      <c r="AG145" s="500" t="s">
        <v>661</v>
      </c>
      <c r="AH145" s="500" t="s">
        <v>661</v>
      </c>
      <c r="AI145" s="500" t="s">
        <v>661</v>
      </c>
      <c r="AJ145" s="499" t="s">
        <v>916</v>
      </c>
      <c r="AK145" s="500" t="s">
        <v>915</v>
      </c>
      <c r="AL145" s="501" t="s">
        <v>672</v>
      </c>
      <c r="AM145" s="500" t="str">
        <f t="shared" ref="AM145:AM176" si="4">"S2-0119-"&amp;BY145&amp;CC145&amp;CV145&amp;CZ145&amp;DD145</f>
        <v>S2-0119-F1Z5</v>
      </c>
      <c r="AN145" s="500" t="s">
        <v>946</v>
      </c>
      <c r="AO145" s="500">
        <v>1</v>
      </c>
      <c r="AP145" s="499" t="s">
        <v>661</v>
      </c>
      <c r="AQ145" s="500" t="s">
        <v>661</v>
      </c>
      <c r="AR145" s="501" t="s">
        <v>661</v>
      </c>
      <c r="AS145" s="500" t="s">
        <v>661</v>
      </c>
      <c r="AT145" s="500" t="s">
        <v>661</v>
      </c>
      <c r="AU145" s="500" t="s">
        <v>661</v>
      </c>
      <c r="AV145" s="499" t="s">
        <v>661</v>
      </c>
      <c r="AW145" s="500" t="s">
        <v>661</v>
      </c>
      <c r="AX145" s="501" t="s">
        <v>661</v>
      </c>
      <c r="AY145" s="499" t="s">
        <v>661</v>
      </c>
      <c r="AZ145" s="500" t="s">
        <v>661</v>
      </c>
      <c r="BA145" s="501" t="s">
        <v>661</v>
      </c>
      <c r="BB145" s="499" t="s">
        <v>661</v>
      </c>
      <c r="BC145" s="500" t="s">
        <v>661</v>
      </c>
      <c r="BD145" s="501" t="s">
        <v>661</v>
      </c>
      <c r="BE145" s="500" t="s">
        <v>661</v>
      </c>
      <c r="BF145" s="500" t="s">
        <v>661</v>
      </c>
      <c r="BG145" s="500" t="s">
        <v>661</v>
      </c>
      <c r="BH145" s="499" t="s">
        <v>661</v>
      </c>
      <c r="BI145" s="500" t="s">
        <v>661</v>
      </c>
      <c r="BJ145" s="501" t="s">
        <v>661</v>
      </c>
      <c r="BK145" s="500" t="s">
        <v>661</v>
      </c>
      <c r="BL145" s="500" t="s">
        <v>661</v>
      </c>
      <c r="BM145" s="500" t="s">
        <v>661</v>
      </c>
      <c r="BN145" s="499" t="s">
        <v>661</v>
      </c>
      <c r="BO145" s="500" t="s">
        <v>661</v>
      </c>
      <c r="BP145" s="501" t="s">
        <v>661</v>
      </c>
      <c r="BQ145" s="500" t="s">
        <v>661</v>
      </c>
      <c r="BR145" s="500" t="s">
        <v>661</v>
      </c>
      <c r="BS145" s="500" t="s">
        <v>661</v>
      </c>
      <c r="BT145" s="499" t="s">
        <v>661</v>
      </c>
      <c r="BU145" s="500" t="s">
        <v>661</v>
      </c>
      <c r="BV145" s="501" t="s">
        <v>661</v>
      </c>
      <c r="BW145" s="510"/>
      <c r="BX145" s="492" t="str">
        <f t="shared" ref="BX145:BX176" si="5">BY145&amp;CC145&amp;CV145&amp;CZ145&amp;DD145</f>
        <v>F1Z5</v>
      </c>
      <c r="BY145" s="503" t="s">
        <v>933</v>
      </c>
      <c r="BZ145" s="500" t="s">
        <v>804</v>
      </c>
      <c r="CA145" s="500" t="s">
        <v>738</v>
      </c>
      <c r="CB145" s="449">
        <v>1</v>
      </c>
      <c r="CC145" s="503">
        <v>1</v>
      </c>
      <c r="CD145" s="499" t="s">
        <v>677</v>
      </c>
      <c r="CE145" s="500" t="s">
        <v>662</v>
      </c>
      <c r="CF145" s="501" t="s">
        <v>692</v>
      </c>
      <c r="CG145" s="499" t="s">
        <v>679</v>
      </c>
      <c r="CH145" s="500" t="s">
        <v>732</v>
      </c>
      <c r="CI145" s="501" t="s">
        <v>692</v>
      </c>
      <c r="CJ145" s="499" t="s">
        <v>678</v>
      </c>
      <c r="CK145" s="500" t="s">
        <v>733</v>
      </c>
      <c r="CL145" s="501" t="s">
        <v>673</v>
      </c>
      <c r="CM145" s="499" t="s">
        <v>680</v>
      </c>
      <c r="CN145" s="500" t="s">
        <v>734</v>
      </c>
      <c r="CO145" s="501" t="s">
        <v>673</v>
      </c>
      <c r="CP145" s="499" t="s">
        <v>661</v>
      </c>
      <c r="CQ145" s="500" t="s">
        <v>661</v>
      </c>
      <c r="CR145" s="501" t="s">
        <v>661</v>
      </c>
      <c r="CS145" s="499" t="s">
        <v>661</v>
      </c>
      <c r="CT145" s="500" t="s">
        <v>661</v>
      </c>
      <c r="CU145" s="501" t="s">
        <v>661</v>
      </c>
      <c r="CV145" s="503" t="s">
        <v>945</v>
      </c>
      <c r="CW145" s="499" t="s">
        <v>718</v>
      </c>
      <c r="CX145" s="500" t="s">
        <v>686</v>
      </c>
      <c r="CY145" s="501" t="s">
        <v>672</v>
      </c>
      <c r="CZ145" s="503">
        <v>5</v>
      </c>
      <c r="DA145" s="499" t="s">
        <v>752</v>
      </c>
      <c r="DB145" s="500" t="s">
        <v>736</v>
      </c>
      <c r="DC145" s="501" t="s">
        <v>673</v>
      </c>
      <c r="DD145" s="509"/>
      <c r="DE145" s="510"/>
    </row>
    <row r="146" spans="1:231" s="28" customFormat="1" ht="12.75" customHeight="1" x14ac:dyDescent="0.15">
      <c r="A146" s="492"/>
      <c r="B146" s="499" t="s">
        <v>830</v>
      </c>
      <c r="C146" s="499" t="s">
        <v>693</v>
      </c>
      <c r="D146" s="500" t="s">
        <v>226</v>
      </c>
      <c r="E146" s="501" t="s">
        <v>672</v>
      </c>
      <c r="F146" s="499" t="s">
        <v>688</v>
      </c>
      <c r="G146" s="500" t="s">
        <v>689</v>
      </c>
      <c r="H146" s="501" t="s">
        <v>672</v>
      </c>
      <c r="I146" s="500" t="s">
        <v>681</v>
      </c>
      <c r="J146" s="500" t="s">
        <v>740</v>
      </c>
      <c r="K146" s="500" t="s">
        <v>672</v>
      </c>
      <c r="L146" s="499" t="s">
        <v>683</v>
      </c>
      <c r="M146" s="505" t="s">
        <v>569</v>
      </c>
      <c r="N146" s="500" t="s">
        <v>672</v>
      </c>
      <c r="O146" s="499" t="s">
        <v>661</v>
      </c>
      <c r="P146" s="500" t="s">
        <v>661</v>
      </c>
      <c r="Q146" s="501" t="s">
        <v>661</v>
      </c>
      <c r="R146" s="500" t="s">
        <v>695</v>
      </c>
      <c r="S146" s="500" t="s">
        <v>803</v>
      </c>
      <c r="T146" s="500" t="s">
        <v>672</v>
      </c>
      <c r="U146" s="499" t="s">
        <v>661</v>
      </c>
      <c r="V146" s="500" t="s">
        <v>661</v>
      </c>
      <c r="W146" s="501" t="s">
        <v>661</v>
      </c>
      <c r="X146" s="500" t="s">
        <v>661</v>
      </c>
      <c r="Y146" s="500" t="s">
        <v>661</v>
      </c>
      <c r="Z146" s="501" t="s">
        <v>661</v>
      </c>
      <c r="AA146" s="499" t="s">
        <v>690</v>
      </c>
      <c r="AB146" s="500" t="s">
        <v>687</v>
      </c>
      <c r="AC146" s="501" t="s">
        <v>672</v>
      </c>
      <c r="AD146" s="499" t="s">
        <v>661</v>
      </c>
      <c r="AE146" s="500" t="s">
        <v>661</v>
      </c>
      <c r="AF146" s="501" t="s">
        <v>661</v>
      </c>
      <c r="AG146" s="500" t="s">
        <v>661</v>
      </c>
      <c r="AH146" s="500" t="s">
        <v>661</v>
      </c>
      <c r="AI146" s="500" t="s">
        <v>661</v>
      </c>
      <c r="AJ146" s="499" t="s">
        <v>916</v>
      </c>
      <c r="AK146" s="500" t="s">
        <v>915</v>
      </c>
      <c r="AL146" s="501" t="s">
        <v>672</v>
      </c>
      <c r="AM146" s="500" t="str">
        <f t="shared" si="4"/>
        <v>S2-0119-F1Z5</v>
      </c>
      <c r="AN146" s="500" t="s">
        <v>946</v>
      </c>
      <c r="AO146" s="500">
        <v>1</v>
      </c>
      <c r="AP146" s="499" t="s">
        <v>661</v>
      </c>
      <c r="AQ146" s="500" t="s">
        <v>661</v>
      </c>
      <c r="AR146" s="501" t="s">
        <v>661</v>
      </c>
      <c r="AS146" s="500" t="s">
        <v>661</v>
      </c>
      <c r="AT146" s="500" t="s">
        <v>661</v>
      </c>
      <c r="AU146" s="500" t="s">
        <v>661</v>
      </c>
      <c r="AV146" s="499" t="s">
        <v>661</v>
      </c>
      <c r="AW146" s="500" t="s">
        <v>661</v>
      </c>
      <c r="AX146" s="501" t="s">
        <v>661</v>
      </c>
      <c r="AY146" s="499" t="s">
        <v>661</v>
      </c>
      <c r="AZ146" s="500" t="s">
        <v>661</v>
      </c>
      <c r="BA146" s="501" t="s">
        <v>661</v>
      </c>
      <c r="BB146" s="499" t="s">
        <v>661</v>
      </c>
      <c r="BC146" s="500" t="s">
        <v>661</v>
      </c>
      <c r="BD146" s="501" t="s">
        <v>661</v>
      </c>
      <c r="BE146" s="500" t="s">
        <v>661</v>
      </c>
      <c r="BF146" s="500" t="s">
        <v>661</v>
      </c>
      <c r="BG146" s="500" t="s">
        <v>661</v>
      </c>
      <c r="BH146" s="499" t="s">
        <v>661</v>
      </c>
      <c r="BI146" s="500" t="s">
        <v>661</v>
      </c>
      <c r="BJ146" s="501" t="s">
        <v>661</v>
      </c>
      <c r="BK146" s="500" t="s">
        <v>661</v>
      </c>
      <c r="BL146" s="500" t="s">
        <v>661</v>
      </c>
      <c r="BM146" s="500" t="s">
        <v>661</v>
      </c>
      <c r="BN146" s="499" t="s">
        <v>661</v>
      </c>
      <c r="BO146" s="500" t="s">
        <v>661</v>
      </c>
      <c r="BP146" s="501" t="s">
        <v>661</v>
      </c>
      <c r="BQ146" s="500" t="s">
        <v>661</v>
      </c>
      <c r="BR146" s="500" t="s">
        <v>661</v>
      </c>
      <c r="BS146" s="500" t="s">
        <v>661</v>
      </c>
      <c r="BT146" s="499" t="s">
        <v>661</v>
      </c>
      <c r="BU146" s="500" t="s">
        <v>661</v>
      </c>
      <c r="BV146" s="501" t="s">
        <v>661</v>
      </c>
      <c r="BW146" s="510"/>
      <c r="BX146" s="492" t="str">
        <f t="shared" si="5"/>
        <v>F1Z5</v>
      </c>
      <c r="BY146" s="503" t="s">
        <v>933</v>
      </c>
      <c r="BZ146" s="500" t="s">
        <v>804</v>
      </c>
      <c r="CA146" s="500" t="s">
        <v>738</v>
      </c>
      <c r="CB146" s="449">
        <v>1</v>
      </c>
      <c r="CC146" s="503">
        <v>1</v>
      </c>
      <c r="CD146" s="499" t="s">
        <v>677</v>
      </c>
      <c r="CE146" s="500" t="s">
        <v>662</v>
      </c>
      <c r="CF146" s="501" t="s">
        <v>692</v>
      </c>
      <c r="CG146" s="499" t="s">
        <v>679</v>
      </c>
      <c r="CH146" s="500" t="s">
        <v>732</v>
      </c>
      <c r="CI146" s="501" t="s">
        <v>692</v>
      </c>
      <c r="CJ146" s="499" t="s">
        <v>678</v>
      </c>
      <c r="CK146" s="500" t="s">
        <v>733</v>
      </c>
      <c r="CL146" s="501" t="s">
        <v>673</v>
      </c>
      <c r="CM146" s="499" t="s">
        <v>680</v>
      </c>
      <c r="CN146" s="500" t="s">
        <v>734</v>
      </c>
      <c r="CO146" s="501" t="s">
        <v>673</v>
      </c>
      <c r="CP146" s="499" t="s">
        <v>661</v>
      </c>
      <c r="CQ146" s="500" t="s">
        <v>661</v>
      </c>
      <c r="CR146" s="501" t="s">
        <v>661</v>
      </c>
      <c r="CS146" s="499" t="s">
        <v>661</v>
      </c>
      <c r="CT146" s="500" t="s">
        <v>661</v>
      </c>
      <c r="CU146" s="501" t="s">
        <v>661</v>
      </c>
      <c r="CV146" s="503" t="s">
        <v>945</v>
      </c>
      <c r="CW146" s="499" t="s">
        <v>718</v>
      </c>
      <c r="CX146" s="500" t="s">
        <v>686</v>
      </c>
      <c r="CY146" s="501" t="s">
        <v>672</v>
      </c>
      <c r="CZ146" s="503">
        <v>5</v>
      </c>
      <c r="DA146" s="499" t="s">
        <v>752</v>
      </c>
      <c r="DB146" s="500" t="s">
        <v>736</v>
      </c>
      <c r="DC146" s="501" t="s">
        <v>673</v>
      </c>
      <c r="DD146" s="509"/>
      <c r="DE146" s="510"/>
    </row>
    <row r="147" spans="1:231" s="28" customFormat="1" ht="12.75" customHeight="1" x14ac:dyDescent="0.15">
      <c r="A147" s="492"/>
      <c r="B147" s="499" t="s">
        <v>831</v>
      </c>
      <c r="C147" s="499" t="s">
        <v>691</v>
      </c>
      <c r="D147" s="500" t="s">
        <v>226</v>
      </c>
      <c r="E147" s="501" t="s">
        <v>672</v>
      </c>
      <c r="F147" s="499" t="s">
        <v>688</v>
      </c>
      <c r="G147" s="500" t="s">
        <v>689</v>
      </c>
      <c r="H147" s="501" t="s">
        <v>672</v>
      </c>
      <c r="I147" s="500" t="s">
        <v>681</v>
      </c>
      <c r="J147" s="500" t="s">
        <v>740</v>
      </c>
      <c r="K147" s="500" t="s">
        <v>672</v>
      </c>
      <c r="L147" s="499" t="s">
        <v>683</v>
      </c>
      <c r="M147" s="505" t="s">
        <v>569</v>
      </c>
      <c r="N147" s="500" t="s">
        <v>672</v>
      </c>
      <c r="O147" s="499" t="s">
        <v>661</v>
      </c>
      <c r="P147" s="500" t="s">
        <v>661</v>
      </c>
      <c r="Q147" s="501" t="s">
        <v>661</v>
      </c>
      <c r="R147" s="500" t="s">
        <v>698</v>
      </c>
      <c r="S147" s="500" t="s">
        <v>803</v>
      </c>
      <c r="T147" s="500" t="s">
        <v>672</v>
      </c>
      <c r="U147" s="499" t="s">
        <v>661</v>
      </c>
      <c r="V147" s="500" t="s">
        <v>661</v>
      </c>
      <c r="W147" s="501" t="s">
        <v>661</v>
      </c>
      <c r="X147" s="500" t="s">
        <v>661</v>
      </c>
      <c r="Y147" s="500" t="s">
        <v>661</v>
      </c>
      <c r="Z147" s="501" t="s">
        <v>661</v>
      </c>
      <c r="AA147" s="499" t="s">
        <v>690</v>
      </c>
      <c r="AB147" s="500" t="s">
        <v>687</v>
      </c>
      <c r="AC147" s="501" t="s">
        <v>672</v>
      </c>
      <c r="AD147" s="499" t="s">
        <v>661</v>
      </c>
      <c r="AE147" s="500" t="s">
        <v>661</v>
      </c>
      <c r="AF147" s="501" t="s">
        <v>661</v>
      </c>
      <c r="AG147" s="500" t="s">
        <v>661</v>
      </c>
      <c r="AH147" s="500" t="s">
        <v>661</v>
      </c>
      <c r="AI147" s="500" t="s">
        <v>661</v>
      </c>
      <c r="AJ147" s="499" t="s">
        <v>916</v>
      </c>
      <c r="AK147" s="500" t="s">
        <v>915</v>
      </c>
      <c r="AL147" s="501" t="s">
        <v>672</v>
      </c>
      <c r="AM147" s="500" t="str">
        <f t="shared" si="4"/>
        <v>S2-0119-B1Z3</v>
      </c>
      <c r="AN147" s="500" t="s">
        <v>946</v>
      </c>
      <c r="AO147" s="500">
        <v>1</v>
      </c>
      <c r="AP147" s="499" t="s">
        <v>661</v>
      </c>
      <c r="AQ147" s="500" t="s">
        <v>661</v>
      </c>
      <c r="AR147" s="501" t="s">
        <v>661</v>
      </c>
      <c r="AS147" s="500" t="s">
        <v>661</v>
      </c>
      <c r="AT147" s="500" t="s">
        <v>661</v>
      </c>
      <c r="AU147" s="500" t="s">
        <v>661</v>
      </c>
      <c r="AV147" s="499" t="s">
        <v>661</v>
      </c>
      <c r="AW147" s="500" t="s">
        <v>661</v>
      </c>
      <c r="AX147" s="501" t="s">
        <v>661</v>
      </c>
      <c r="AY147" s="499" t="s">
        <v>661</v>
      </c>
      <c r="AZ147" s="500" t="s">
        <v>661</v>
      </c>
      <c r="BA147" s="501" t="s">
        <v>661</v>
      </c>
      <c r="BB147" s="499" t="s">
        <v>661</v>
      </c>
      <c r="BC147" s="500" t="s">
        <v>661</v>
      </c>
      <c r="BD147" s="501" t="s">
        <v>661</v>
      </c>
      <c r="BE147" s="500" t="s">
        <v>661</v>
      </c>
      <c r="BF147" s="500" t="s">
        <v>661</v>
      </c>
      <c r="BG147" s="500" t="s">
        <v>661</v>
      </c>
      <c r="BH147" s="499" t="s">
        <v>661</v>
      </c>
      <c r="BI147" s="500" t="s">
        <v>661</v>
      </c>
      <c r="BJ147" s="501" t="s">
        <v>661</v>
      </c>
      <c r="BK147" s="500" t="s">
        <v>661</v>
      </c>
      <c r="BL147" s="500" t="s">
        <v>661</v>
      </c>
      <c r="BM147" s="500" t="s">
        <v>661</v>
      </c>
      <c r="BN147" s="499" t="s">
        <v>661</v>
      </c>
      <c r="BO147" s="500" t="s">
        <v>661</v>
      </c>
      <c r="BP147" s="501" t="s">
        <v>661</v>
      </c>
      <c r="BQ147" s="500" t="s">
        <v>661</v>
      </c>
      <c r="BR147" s="500" t="s">
        <v>661</v>
      </c>
      <c r="BS147" s="500" t="s">
        <v>661</v>
      </c>
      <c r="BT147" s="499" t="s">
        <v>661</v>
      </c>
      <c r="BU147" s="500" t="s">
        <v>661</v>
      </c>
      <c r="BV147" s="501" t="s">
        <v>661</v>
      </c>
      <c r="BW147" s="510"/>
      <c r="BX147" s="492" t="str">
        <f t="shared" si="5"/>
        <v>B1Z3</v>
      </c>
      <c r="BY147" s="503" t="s">
        <v>84</v>
      </c>
      <c r="BZ147" s="500" t="s">
        <v>737</v>
      </c>
      <c r="CA147" s="500" t="s">
        <v>738</v>
      </c>
      <c r="CB147" s="449">
        <v>1</v>
      </c>
      <c r="CC147" s="503">
        <v>1</v>
      </c>
      <c r="CD147" s="499" t="s">
        <v>677</v>
      </c>
      <c r="CE147" s="500" t="s">
        <v>662</v>
      </c>
      <c r="CF147" s="501" t="s">
        <v>692</v>
      </c>
      <c r="CG147" s="504" t="s">
        <v>679</v>
      </c>
      <c r="CH147" s="505" t="s">
        <v>732</v>
      </c>
      <c r="CI147" s="506" t="s">
        <v>692</v>
      </c>
      <c r="CJ147" s="504" t="s">
        <v>678</v>
      </c>
      <c r="CK147" s="505" t="s">
        <v>733</v>
      </c>
      <c r="CL147" s="506" t="s">
        <v>673</v>
      </c>
      <c r="CM147" s="499" t="s">
        <v>680</v>
      </c>
      <c r="CN147" s="500" t="s">
        <v>734</v>
      </c>
      <c r="CO147" s="501" t="s">
        <v>673</v>
      </c>
      <c r="CP147" s="499" t="s">
        <v>661</v>
      </c>
      <c r="CQ147" s="500" t="s">
        <v>661</v>
      </c>
      <c r="CR147" s="501" t="s">
        <v>661</v>
      </c>
      <c r="CS147" s="499" t="s">
        <v>661</v>
      </c>
      <c r="CT147" s="500" t="s">
        <v>661</v>
      </c>
      <c r="CU147" s="501" t="s">
        <v>661</v>
      </c>
      <c r="CV147" s="503" t="s">
        <v>945</v>
      </c>
      <c r="CW147" s="499" t="s">
        <v>718</v>
      </c>
      <c r="CX147" s="500" t="s">
        <v>686</v>
      </c>
      <c r="CY147" s="501" t="s">
        <v>672</v>
      </c>
      <c r="CZ147" s="503">
        <v>3</v>
      </c>
      <c r="DA147" s="499" t="s">
        <v>805</v>
      </c>
      <c r="DB147" s="500" t="s">
        <v>736</v>
      </c>
      <c r="DC147" s="501">
        <v>2</v>
      </c>
      <c r="DD147" s="509"/>
      <c r="DE147" s="510"/>
    </row>
    <row r="148" spans="1:231" s="28" customFormat="1" ht="12.75" customHeight="1" x14ac:dyDescent="0.15">
      <c r="A148" s="492"/>
      <c r="B148" s="499" t="s">
        <v>832</v>
      </c>
      <c r="C148" s="499" t="s">
        <v>691</v>
      </c>
      <c r="D148" s="500" t="s">
        <v>226</v>
      </c>
      <c r="E148" s="501" t="s">
        <v>672</v>
      </c>
      <c r="F148" s="499" t="s">
        <v>688</v>
      </c>
      <c r="G148" s="500" t="s">
        <v>689</v>
      </c>
      <c r="H148" s="501" t="s">
        <v>672</v>
      </c>
      <c r="I148" s="500" t="s">
        <v>681</v>
      </c>
      <c r="J148" s="500" t="s">
        <v>740</v>
      </c>
      <c r="K148" s="500" t="s">
        <v>672</v>
      </c>
      <c r="L148" s="499" t="s">
        <v>683</v>
      </c>
      <c r="M148" s="505" t="s">
        <v>569</v>
      </c>
      <c r="N148" s="500" t="s">
        <v>672</v>
      </c>
      <c r="O148" s="499" t="s">
        <v>661</v>
      </c>
      <c r="P148" s="500" t="s">
        <v>661</v>
      </c>
      <c r="Q148" s="501" t="s">
        <v>661</v>
      </c>
      <c r="R148" s="500" t="s">
        <v>698</v>
      </c>
      <c r="S148" s="500" t="s">
        <v>803</v>
      </c>
      <c r="T148" s="500" t="s">
        <v>672</v>
      </c>
      <c r="U148" s="499" t="s">
        <v>661</v>
      </c>
      <c r="V148" s="500" t="s">
        <v>661</v>
      </c>
      <c r="W148" s="501" t="s">
        <v>661</v>
      </c>
      <c r="X148" s="500" t="s">
        <v>661</v>
      </c>
      <c r="Y148" s="500" t="s">
        <v>661</v>
      </c>
      <c r="Z148" s="501" t="s">
        <v>661</v>
      </c>
      <c r="AA148" s="499" t="s">
        <v>690</v>
      </c>
      <c r="AB148" s="500" t="s">
        <v>687</v>
      </c>
      <c r="AC148" s="501" t="s">
        <v>672</v>
      </c>
      <c r="AD148" s="499" t="s">
        <v>661</v>
      </c>
      <c r="AE148" s="500" t="s">
        <v>661</v>
      </c>
      <c r="AF148" s="501" t="s">
        <v>661</v>
      </c>
      <c r="AG148" s="500" t="s">
        <v>661</v>
      </c>
      <c r="AH148" s="500" t="s">
        <v>661</v>
      </c>
      <c r="AI148" s="500" t="s">
        <v>661</v>
      </c>
      <c r="AJ148" s="499" t="s">
        <v>916</v>
      </c>
      <c r="AK148" s="500" t="s">
        <v>915</v>
      </c>
      <c r="AL148" s="501" t="s">
        <v>672</v>
      </c>
      <c r="AM148" s="500" t="str">
        <f t="shared" si="4"/>
        <v>S2-0119-C1Z2</v>
      </c>
      <c r="AN148" s="500" t="s">
        <v>946</v>
      </c>
      <c r="AO148" s="500">
        <v>1</v>
      </c>
      <c r="AP148" s="499" t="s">
        <v>661</v>
      </c>
      <c r="AQ148" s="500" t="s">
        <v>661</v>
      </c>
      <c r="AR148" s="501" t="s">
        <v>661</v>
      </c>
      <c r="AS148" s="500" t="s">
        <v>661</v>
      </c>
      <c r="AT148" s="500" t="s">
        <v>661</v>
      </c>
      <c r="AU148" s="500" t="s">
        <v>661</v>
      </c>
      <c r="AV148" s="499" t="s">
        <v>661</v>
      </c>
      <c r="AW148" s="500" t="s">
        <v>661</v>
      </c>
      <c r="AX148" s="501" t="s">
        <v>661</v>
      </c>
      <c r="AY148" s="499" t="s">
        <v>661</v>
      </c>
      <c r="AZ148" s="500" t="s">
        <v>661</v>
      </c>
      <c r="BA148" s="501" t="s">
        <v>661</v>
      </c>
      <c r="BB148" s="499" t="s">
        <v>661</v>
      </c>
      <c r="BC148" s="500" t="s">
        <v>661</v>
      </c>
      <c r="BD148" s="501" t="s">
        <v>661</v>
      </c>
      <c r="BE148" s="500" t="s">
        <v>661</v>
      </c>
      <c r="BF148" s="500" t="s">
        <v>661</v>
      </c>
      <c r="BG148" s="500" t="s">
        <v>661</v>
      </c>
      <c r="BH148" s="499" t="s">
        <v>661</v>
      </c>
      <c r="BI148" s="500" t="s">
        <v>661</v>
      </c>
      <c r="BJ148" s="501" t="s">
        <v>661</v>
      </c>
      <c r="BK148" s="500" t="s">
        <v>661</v>
      </c>
      <c r="BL148" s="500" t="s">
        <v>661</v>
      </c>
      <c r="BM148" s="500" t="s">
        <v>661</v>
      </c>
      <c r="BN148" s="499" t="s">
        <v>661</v>
      </c>
      <c r="BO148" s="500" t="s">
        <v>661</v>
      </c>
      <c r="BP148" s="501" t="s">
        <v>661</v>
      </c>
      <c r="BQ148" s="500" t="s">
        <v>661</v>
      </c>
      <c r="BR148" s="500" t="s">
        <v>661</v>
      </c>
      <c r="BS148" s="500" t="s">
        <v>661</v>
      </c>
      <c r="BT148" s="499" t="s">
        <v>661</v>
      </c>
      <c r="BU148" s="500" t="s">
        <v>661</v>
      </c>
      <c r="BV148" s="501" t="s">
        <v>661</v>
      </c>
      <c r="BW148" s="510"/>
      <c r="BX148" s="492" t="str">
        <f t="shared" si="5"/>
        <v>C1Z2</v>
      </c>
      <c r="BY148" s="503" t="s">
        <v>929</v>
      </c>
      <c r="BZ148" s="500" t="s">
        <v>749</v>
      </c>
      <c r="CA148" s="500" t="s">
        <v>738</v>
      </c>
      <c r="CB148" s="449">
        <v>1</v>
      </c>
      <c r="CC148" s="503">
        <v>1</v>
      </c>
      <c r="CD148" s="499" t="s">
        <v>677</v>
      </c>
      <c r="CE148" s="500" t="s">
        <v>662</v>
      </c>
      <c r="CF148" s="501" t="s">
        <v>692</v>
      </c>
      <c r="CG148" s="499" t="s">
        <v>679</v>
      </c>
      <c r="CH148" s="500" t="s">
        <v>732</v>
      </c>
      <c r="CI148" s="501" t="s">
        <v>692</v>
      </c>
      <c r="CJ148" s="499" t="s">
        <v>678</v>
      </c>
      <c r="CK148" s="500" t="s">
        <v>733</v>
      </c>
      <c r="CL148" s="501" t="s">
        <v>673</v>
      </c>
      <c r="CM148" s="499" t="s">
        <v>680</v>
      </c>
      <c r="CN148" s="500" t="s">
        <v>734</v>
      </c>
      <c r="CO148" s="501" t="s">
        <v>673</v>
      </c>
      <c r="CP148" s="499" t="s">
        <v>661</v>
      </c>
      <c r="CQ148" s="500" t="s">
        <v>661</v>
      </c>
      <c r="CR148" s="501" t="s">
        <v>661</v>
      </c>
      <c r="CS148" s="499" t="s">
        <v>661</v>
      </c>
      <c r="CT148" s="500" t="s">
        <v>661</v>
      </c>
      <c r="CU148" s="501" t="s">
        <v>661</v>
      </c>
      <c r="CV148" s="503" t="s">
        <v>945</v>
      </c>
      <c r="CW148" s="499" t="s">
        <v>718</v>
      </c>
      <c r="CX148" s="500" t="s">
        <v>686</v>
      </c>
      <c r="CY148" s="501" t="s">
        <v>672</v>
      </c>
      <c r="CZ148" s="503">
        <v>2</v>
      </c>
      <c r="DA148" s="499" t="s">
        <v>805</v>
      </c>
      <c r="DB148" s="500" t="s">
        <v>736</v>
      </c>
      <c r="DC148" s="501" t="s">
        <v>672</v>
      </c>
      <c r="DD148" s="509"/>
      <c r="DE148" s="510"/>
    </row>
    <row r="149" spans="1:231" s="28" customFormat="1" ht="12.75" customHeight="1" x14ac:dyDescent="0.15">
      <c r="A149" s="492"/>
      <c r="B149" s="499" t="s">
        <v>833</v>
      </c>
      <c r="C149" s="499" t="s">
        <v>691</v>
      </c>
      <c r="D149" s="500" t="s">
        <v>226</v>
      </c>
      <c r="E149" s="501" t="s">
        <v>672</v>
      </c>
      <c r="F149" s="499" t="s">
        <v>688</v>
      </c>
      <c r="G149" s="500" t="s">
        <v>689</v>
      </c>
      <c r="H149" s="501" t="s">
        <v>672</v>
      </c>
      <c r="I149" s="505" t="s">
        <v>681</v>
      </c>
      <c r="J149" s="505" t="s">
        <v>740</v>
      </c>
      <c r="K149" s="505" t="s">
        <v>672</v>
      </c>
      <c r="L149" s="504" t="s">
        <v>683</v>
      </c>
      <c r="M149" s="505" t="s">
        <v>569</v>
      </c>
      <c r="N149" s="505" t="s">
        <v>672</v>
      </c>
      <c r="O149" s="499" t="s">
        <v>661</v>
      </c>
      <c r="P149" s="500" t="s">
        <v>661</v>
      </c>
      <c r="Q149" s="501" t="s">
        <v>661</v>
      </c>
      <c r="R149" s="500" t="s">
        <v>698</v>
      </c>
      <c r="S149" s="500" t="s">
        <v>803</v>
      </c>
      <c r="T149" s="500" t="s">
        <v>672</v>
      </c>
      <c r="U149" s="499" t="s">
        <v>661</v>
      </c>
      <c r="V149" s="500" t="s">
        <v>661</v>
      </c>
      <c r="W149" s="501" t="s">
        <v>661</v>
      </c>
      <c r="X149" s="500" t="s">
        <v>661</v>
      </c>
      <c r="Y149" s="500" t="s">
        <v>661</v>
      </c>
      <c r="Z149" s="501" t="s">
        <v>661</v>
      </c>
      <c r="AA149" s="499" t="s">
        <v>690</v>
      </c>
      <c r="AB149" s="500" t="s">
        <v>687</v>
      </c>
      <c r="AC149" s="501" t="s">
        <v>672</v>
      </c>
      <c r="AD149" s="499" t="s">
        <v>661</v>
      </c>
      <c r="AE149" s="500" t="s">
        <v>661</v>
      </c>
      <c r="AF149" s="501" t="s">
        <v>661</v>
      </c>
      <c r="AG149" s="500" t="s">
        <v>661</v>
      </c>
      <c r="AH149" s="500" t="s">
        <v>661</v>
      </c>
      <c r="AI149" s="500" t="s">
        <v>661</v>
      </c>
      <c r="AJ149" s="499" t="s">
        <v>916</v>
      </c>
      <c r="AK149" s="500" t="s">
        <v>915</v>
      </c>
      <c r="AL149" s="501" t="s">
        <v>672</v>
      </c>
      <c r="AM149" s="500" t="str">
        <f t="shared" si="4"/>
        <v>S2-0119-F1Z3</v>
      </c>
      <c r="AN149" s="500" t="s">
        <v>946</v>
      </c>
      <c r="AO149" s="500">
        <v>1</v>
      </c>
      <c r="AP149" s="499" t="s">
        <v>661</v>
      </c>
      <c r="AQ149" s="500" t="s">
        <v>661</v>
      </c>
      <c r="AR149" s="501" t="s">
        <v>661</v>
      </c>
      <c r="AS149" s="500" t="s">
        <v>661</v>
      </c>
      <c r="AT149" s="500" t="s">
        <v>661</v>
      </c>
      <c r="AU149" s="500" t="s">
        <v>661</v>
      </c>
      <c r="AV149" s="499" t="s">
        <v>661</v>
      </c>
      <c r="AW149" s="500" t="s">
        <v>661</v>
      </c>
      <c r="AX149" s="501" t="s">
        <v>661</v>
      </c>
      <c r="AY149" s="499" t="s">
        <v>661</v>
      </c>
      <c r="AZ149" s="500" t="s">
        <v>661</v>
      </c>
      <c r="BA149" s="501" t="s">
        <v>661</v>
      </c>
      <c r="BB149" s="499" t="s">
        <v>661</v>
      </c>
      <c r="BC149" s="500" t="s">
        <v>661</v>
      </c>
      <c r="BD149" s="501" t="s">
        <v>661</v>
      </c>
      <c r="BE149" s="500" t="s">
        <v>661</v>
      </c>
      <c r="BF149" s="500" t="s">
        <v>661</v>
      </c>
      <c r="BG149" s="500" t="s">
        <v>661</v>
      </c>
      <c r="BH149" s="499" t="s">
        <v>661</v>
      </c>
      <c r="BI149" s="500" t="s">
        <v>661</v>
      </c>
      <c r="BJ149" s="501" t="s">
        <v>661</v>
      </c>
      <c r="BK149" s="500" t="s">
        <v>661</v>
      </c>
      <c r="BL149" s="500" t="s">
        <v>661</v>
      </c>
      <c r="BM149" s="500" t="s">
        <v>661</v>
      </c>
      <c r="BN149" s="499" t="s">
        <v>661</v>
      </c>
      <c r="BO149" s="500" t="s">
        <v>661</v>
      </c>
      <c r="BP149" s="501" t="s">
        <v>661</v>
      </c>
      <c r="BQ149" s="500" t="s">
        <v>661</v>
      </c>
      <c r="BR149" s="500" t="s">
        <v>661</v>
      </c>
      <c r="BS149" s="500" t="s">
        <v>661</v>
      </c>
      <c r="BT149" s="499" t="s">
        <v>661</v>
      </c>
      <c r="BU149" s="500" t="s">
        <v>661</v>
      </c>
      <c r="BV149" s="501" t="s">
        <v>661</v>
      </c>
      <c r="BW149" s="510"/>
      <c r="BX149" s="492" t="str">
        <f t="shared" si="5"/>
        <v>F1Z3</v>
      </c>
      <c r="BY149" s="503" t="s">
        <v>933</v>
      </c>
      <c r="BZ149" s="500" t="s">
        <v>804</v>
      </c>
      <c r="CA149" s="500" t="s">
        <v>738</v>
      </c>
      <c r="CB149" s="449">
        <v>1</v>
      </c>
      <c r="CC149" s="503">
        <v>1</v>
      </c>
      <c r="CD149" s="499" t="s">
        <v>677</v>
      </c>
      <c r="CE149" s="500" t="s">
        <v>662</v>
      </c>
      <c r="CF149" s="501" t="s">
        <v>692</v>
      </c>
      <c r="CG149" s="499" t="s">
        <v>679</v>
      </c>
      <c r="CH149" s="500" t="s">
        <v>732</v>
      </c>
      <c r="CI149" s="501" t="s">
        <v>692</v>
      </c>
      <c r="CJ149" s="499" t="s">
        <v>678</v>
      </c>
      <c r="CK149" s="500" t="s">
        <v>733</v>
      </c>
      <c r="CL149" s="501" t="s">
        <v>673</v>
      </c>
      <c r="CM149" s="499" t="s">
        <v>680</v>
      </c>
      <c r="CN149" s="500" t="s">
        <v>734</v>
      </c>
      <c r="CO149" s="501" t="s">
        <v>673</v>
      </c>
      <c r="CP149" s="499" t="s">
        <v>661</v>
      </c>
      <c r="CQ149" s="500" t="s">
        <v>661</v>
      </c>
      <c r="CR149" s="501" t="s">
        <v>661</v>
      </c>
      <c r="CS149" s="499" t="s">
        <v>661</v>
      </c>
      <c r="CT149" s="500" t="s">
        <v>661</v>
      </c>
      <c r="CU149" s="501" t="s">
        <v>661</v>
      </c>
      <c r="CV149" s="503" t="s">
        <v>945</v>
      </c>
      <c r="CW149" s="499" t="s">
        <v>718</v>
      </c>
      <c r="CX149" s="500" t="s">
        <v>686</v>
      </c>
      <c r="CY149" s="501" t="s">
        <v>672</v>
      </c>
      <c r="CZ149" s="503">
        <v>3</v>
      </c>
      <c r="DA149" s="499" t="s">
        <v>805</v>
      </c>
      <c r="DB149" s="500" t="s">
        <v>736</v>
      </c>
      <c r="DC149" s="501" t="s">
        <v>673</v>
      </c>
      <c r="DD149" s="509"/>
      <c r="DE149" s="510"/>
    </row>
    <row r="150" spans="1:231" s="28" customFormat="1" ht="12.75" customHeight="1" x14ac:dyDescent="0.15">
      <c r="A150" s="492"/>
      <c r="B150" s="499" t="s">
        <v>834</v>
      </c>
      <c r="C150" s="499" t="s">
        <v>693</v>
      </c>
      <c r="D150" s="500" t="s">
        <v>226</v>
      </c>
      <c r="E150" s="501" t="s">
        <v>672</v>
      </c>
      <c r="F150" s="499" t="s">
        <v>688</v>
      </c>
      <c r="G150" s="500" t="s">
        <v>689</v>
      </c>
      <c r="H150" s="501" t="s">
        <v>672</v>
      </c>
      <c r="I150" s="500" t="s">
        <v>681</v>
      </c>
      <c r="J150" s="500" t="s">
        <v>740</v>
      </c>
      <c r="K150" s="500" t="s">
        <v>672</v>
      </c>
      <c r="L150" s="499" t="s">
        <v>683</v>
      </c>
      <c r="M150" s="505" t="s">
        <v>569</v>
      </c>
      <c r="N150" s="500" t="s">
        <v>672</v>
      </c>
      <c r="O150" s="499" t="s">
        <v>661</v>
      </c>
      <c r="P150" s="500" t="s">
        <v>661</v>
      </c>
      <c r="Q150" s="501" t="s">
        <v>661</v>
      </c>
      <c r="R150" s="500" t="s">
        <v>698</v>
      </c>
      <c r="S150" s="500" t="s">
        <v>803</v>
      </c>
      <c r="T150" s="500" t="s">
        <v>672</v>
      </c>
      <c r="U150" s="499" t="s">
        <v>661</v>
      </c>
      <c r="V150" s="500" t="s">
        <v>661</v>
      </c>
      <c r="W150" s="501" t="s">
        <v>661</v>
      </c>
      <c r="X150" s="500" t="s">
        <v>661</v>
      </c>
      <c r="Y150" s="500" t="s">
        <v>661</v>
      </c>
      <c r="Z150" s="501" t="s">
        <v>661</v>
      </c>
      <c r="AA150" s="499" t="s">
        <v>690</v>
      </c>
      <c r="AB150" s="500" t="s">
        <v>687</v>
      </c>
      <c r="AC150" s="501" t="s">
        <v>672</v>
      </c>
      <c r="AD150" s="499" t="s">
        <v>661</v>
      </c>
      <c r="AE150" s="500" t="s">
        <v>661</v>
      </c>
      <c r="AF150" s="501" t="s">
        <v>661</v>
      </c>
      <c r="AG150" s="500" t="s">
        <v>661</v>
      </c>
      <c r="AH150" s="500" t="s">
        <v>661</v>
      </c>
      <c r="AI150" s="500" t="s">
        <v>661</v>
      </c>
      <c r="AJ150" s="499" t="s">
        <v>916</v>
      </c>
      <c r="AK150" s="500" t="s">
        <v>915</v>
      </c>
      <c r="AL150" s="501" t="s">
        <v>672</v>
      </c>
      <c r="AM150" s="500" t="str">
        <f t="shared" si="4"/>
        <v>S2-0119-F1Z3</v>
      </c>
      <c r="AN150" s="500" t="s">
        <v>946</v>
      </c>
      <c r="AO150" s="500">
        <v>1</v>
      </c>
      <c r="AP150" s="499" t="s">
        <v>661</v>
      </c>
      <c r="AQ150" s="500" t="s">
        <v>661</v>
      </c>
      <c r="AR150" s="501" t="s">
        <v>661</v>
      </c>
      <c r="AS150" s="500" t="s">
        <v>661</v>
      </c>
      <c r="AT150" s="500" t="s">
        <v>661</v>
      </c>
      <c r="AU150" s="500" t="s">
        <v>661</v>
      </c>
      <c r="AV150" s="499" t="s">
        <v>661</v>
      </c>
      <c r="AW150" s="500" t="s">
        <v>661</v>
      </c>
      <c r="AX150" s="501" t="s">
        <v>661</v>
      </c>
      <c r="AY150" s="499" t="s">
        <v>661</v>
      </c>
      <c r="AZ150" s="500" t="s">
        <v>661</v>
      </c>
      <c r="BA150" s="501" t="s">
        <v>661</v>
      </c>
      <c r="BB150" s="499" t="s">
        <v>661</v>
      </c>
      <c r="BC150" s="500" t="s">
        <v>661</v>
      </c>
      <c r="BD150" s="501" t="s">
        <v>661</v>
      </c>
      <c r="BE150" s="500" t="s">
        <v>661</v>
      </c>
      <c r="BF150" s="500" t="s">
        <v>661</v>
      </c>
      <c r="BG150" s="500" t="s">
        <v>661</v>
      </c>
      <c r="BH150" s="499" t="s">
        <v>661</v>
      </c>
      <c r="BI150" s="500" t="s">
        <v>661</v>
      </c>
      <c r="BJ150" s="501" t="s">
        <v>661</v>
      </c>
      <c r="BK150" s="500" t="s">
        <v>661</v>
      </c>
      <c r="BL150" s="500" t="s">
        <v>661</v>
      </c>
      <c r="BM150" s="500" t="s">
        <v>661</v>
      </c>
      <c r="BN150" s="499" t="s">
        <v>661</v>
      </c>
      <c r="BO150" s="500" t="s">
        <v>661</v>
      </c>
      <c r="BP150" s="501" t="s">
        <v>661</v>
      </c>
      <c r="BQ150" s="500" t="s">
        <v>661</v>
      </c>
      <c r="BR150" s="500" t="s">
        <v>661</v>
      </c>
      <c r="BS150" s="500" t="s">
        <v>661</v>
      </c>
      <c r="BT150" s="499" t="s">
        <v>661</v>
      </c>
      <c r="BU150" s="500" t="s">
        <v>661</v>
      </c>
      <c r="BV150" s="501" t="s">
        <v>661</v>
      </c>
      <c r="BW150" s="510"/>
      <c r="BX150" s="492" t="str">
        <f t="shared" si="5"/>
        <v>F1Z3</v>
      </c>
      <c r="BY150" s="503" t="s">
        <v>933</v>
      </c>
      <c r="BZ150" s="500" t="s">
        <v>804</v>
      </c>
      <c r="CA150" s="500" t="s">
        <v>738</v>
      </c>
      <c r="CB150" s="449">
        <v>1</v>
      </c>
      <c r="CC150" s="503">
        <v>1</v>
      </c>
      <c r="CD150" s="499" t="s">
        <v>677</v>
      </c>
      <c r="CE150" s="500" t="s">
        <v>662</v>
      </c>
      <c r="CF150" s="501" t="s">
        <v>692</v>
      </c>
      <c r="CG150" s="499" t="s">
        <v>679</v>
      </c>
      <c r="CH150" s="500" t="s">
        <v>732</v>
      </c>
      <c r="CI150" s="501" t="s">
        <v>692</v>
      </c>
      <c r="CJ150" s="499" t="s">
        <v>678</v>
      </c>
      <c r="CK150" s="500" t="s">
        <v>733</v>
      </c>
      <c r="CL150" s="501" t="s">
        <v>673</v>
      </c>
      <c r="CM150" s="499" t="s">
        <v>680</v>
      </c>
      <c r="CN150" s="500" t="s">
        <v>734</v>
      </c>
      <c r="CO150" s="501" t="s">
        <v>673</v>
      </c>
      <c r="CP150" s="499" t="s">
        <v>661</v>
      </c>
      <c r="CQ150" s="500" t="s">
        <v>661</v>
      </c>
      <c r="CR150" s="501" t="s">
        <v>661</v>
      </c>
      <c r="CS150" s="499" t="s">
        <v>661</v>
      </c>
      <c r="CT150" s="500" t="s">
        <v>661</v>
      </c>
      <c r="CU150" s="501" t="s">
        <v>661</v>
      </c>
      <c r="CV150" s="503" t="s">
        <v>945</v>
      </c>
      <c r="CW150" s="499" t="s">
        <v>718</v>
      </c>
      <c r="CX150" s="500" t="s">
        <v>686</v>
      </c>
      <c r="CY150" s="501" t="s">
        <v>672</v>
      </c>
      <c r="CZ150" s="503">
        <v>3</v>
      </c>
      <c r="DA150" s="499" t="s">
        <v>805</v>
      </c>
      <c r="DB150" s="500" t="s">
        <v>736</v>
      </c>
      <c r="DC150" s="501" t="s">
        <v>673</v>
      </c>
      <c r="DD150" s="509"/>
      <c r="DE150" s="510"/>
    </row>
    <row r="151" spans="1:231" s="28" customFormat="1" ht="12.75" customHeight="1" x14ac:dyDescent="0.15">
      <c r="A151" s="492"/>
      <c r="B151" s="499" t="s">
        <v>835</v>
      </c>
      <c r="C151" s="499" t="s">
        <v>691</v>
      </c>
      <c r="D151" s="500" t="s">
        <v>226</v>
      </c>
      <c r="E151" s="501" t="s">
        <v>672</v>
      </c>
      <c r="F151" s="499" t="s">
        <v>688</v>
      </c>
      <c r="G151" s="500" t="s">
        <v>689</v>
      </c>
      <c r="H151" s="501" t="s">
        <v>672</v>
      </c>
      <c r="I151" s="500" t="s">
        <v>681</v>
      </c>
      <c r="J151" s="500" t="s">
        <v>740</v>
      </c>
      <c r="K151" s="500" t="s">
        <v>672</v>
      </c>
      <c r="L151" s="499" t="s">
        <v>683</v>
      </c>
      <c r="M151" s="505" t="s">
        <v>569</v>
      </c>
      <c r="N151" s="500" t="s">
        <v>672</v>
      </c>
      <c r="O151" s="499" t="s">
        <v>661</v>
      </c>
      <c r="P151" s="500" t="s">
        <v>661</v>
      </c>
      <c r="Q151" s="501" t="s">
        <v>661</v>
      </c>
      <c r="R151" s="500" t="s">
        <v>698</v>
      </c>
      <c r="S151" s="500" t="s">
        <v>803</v>
      </c>
      <c r="T151" s="500" t="s">
        <v>672</v>
      </c>
      <c r="U151" s="499" t="s">
        <v>661</v>
      </c>
      <c r="V151" s="500" t="s">
        <v>661</v>
      </c>
      <c r="W151" s="501" t="s">
        <v>661</v>
      </c>
      <c r="X151" s="500" t="s">
        <v>661</v>
      </c>
      <c r="Y151" s="500" t="s">
        <v>661</v>
      </c>
      <c r="Z151" s="500" t="s">
        <v>661</v>
      </c>
      <c r="AA151" s="499" t="s">
        <v>690</v>
      </c>
      <c r="AB151" s="500" t="s">
        <v>687</v>
      </c>
      <c r="AC151" s="501" t="s">
        <v>672</v>
      </c>
      <c r="AD151" s="499" t="s">
        <v>661</v>
      </c>
      <c r="AE151" s="500" t="s">
        <v>661</v>
      </c>
      <c r="AF151" s="501" t="s">
        <v>661</v>
      </c>
      <c r="AG151" s="499" t="s">
        <v>661</v>
      </c>
      <c r="AH151" s="500" t="s">
        <v>661</v>
      </c>
      <c r="AI151" s="500" t="s">
        <v>661</v>
      </c>
      <c r="AJ151" s="499" t="s">
        <v>916</v>
      </c>
      <c r="AK151" s="500" t="s">
        <v>915</v>
      </c>
      <c r="AL151" s="501" t="s">
        <v>672</v>
      </c>
      <c r="AM151" s="500" t="str">
        <f t="shared" si="4"/>
        <v>S2-0119-N1Z3</v>
      </c>
      <c r="AN151" s="500" t="s">
        <v>946</v>
      </c>
      <c r="AO151" s="500">
        <v>1</v>
      </c>
      <c r="AP151" s="499" t="s">
        <v>661</v>
      </c>
      <c r="AQ151" s="500" t="s">
        <v>661</v>
      </c>
      <c r="AR151" s="501" t="s">
        <v>661</v>
      </c>
      <c r="AS151" s="500" t="s">
        <v>661</v>
      </c>
      <c r="AT151" s="500" t="s">
        <v>661</v>
      </c>
      <c r="AU151" s="500" t="s">
        <v>661</v>
      </c>
      <c r="AV151" s="499" t="s">
        <v>661</v>
      </c>
      <c r="AW151" s="500" t="s">
        <v>661</v>
      </c>
      <c r="AX151" s="501" t="s">
        <v>661</v>
      </c>
      <c r="AY151" s="499" t="s">
        <v>661</v>
      </c>
      <c r="AZ151" s="500" t="s">
        <v>661</v>
      </c>
      <c r="BA151" s="501" t="s">
        <v>661</v>
      </c>
      <c r="BB151" s="499" t="s">
        <v>661</v>
      </c>
      <c r="BC151" s="500" t="s">
        <v>661</v>
      </c>
      <c r="BD151" s="501" t="s">
        <v>661</v>
      </c>
      <c r="BE151" s="500" t="s">
        <v>661</v>
      </c>
      <c r="BF151" s="500" t="s">
        <v>661</v>
      </c>
      <c r="BG151" s="500" t="s">
        <v>661</v>
      </c>
      <c r="BH151" s="499" t="s">
        <v>661</v>
      </c>
      <c r="BI151" s="500" t="s">
        <v>661</v>
      </c>
      <c r="BJ151" s="501" t="s">
        <v>661</v>
      </c>
      <c r="BK151" s="500" t="s">
        <v>661</v>
      </c>
      <c r="BL151" s="500" t="s">
        <v>661</v>
      </c>
      <c r="BM151" s="500" t="s">
        <v>661</v>
      </c>
      <c r="BN151" s="499" t="s">
        <v>661</v>
      </c>
      <c r="BO151" s="500" t="s">
        <v>661</v>
      </c>
      <c r="BP151" s="501" t="s">
        <v>661</v>
      </c>
      <c r="BQ151" s="500" t="s">
        <v>661</v>
      </c>
      <c r="BR151" s="500" t="s">
        <v>661</v>
      </c>
      <c r="BS151" s="500" t="s">
        <v>661</v>
      </c>
      <c r="BT151" s="499" t="s">
        <v>661</v>
      </c>
      <c r="BU151" s="500" t="s">
        <v>661</v>
      </c>
      <c r="BV151" s="501" t="s">
        <v>661</v>
      </c>
      <c r="BW151" s="510"/>
      <c r="BX151" s="492" t="str">
        <f t="shared" si="5"/>
        <v>N1Z3</v>
      </c>
      <c r="BY151" s="503" t="s">
        <v>940</v>
      </c>
      <c r="BZ151" s="500" t="s">
        <v>867</v>
      </c>
      <c r="CA151" s="500" t="s">
        <v>738</v>
      </c>
      <c r="CB151" s="449">
        <v>1</v>
      </c>
      <c r="CC151" s="503">
        <v>1</v>
      </c>
      <c r="CD151" s="499" t="s">
        <v>677</v>
      </c>
      <c r="CE151" s="500" t="s">
        <v>662</v>
      </c>
      <c r="CF151" s="501" t="s">
        <v>692</v>
      </c>
      <c r="CG151" s="499" t="s">
        <v>679</v>
      </c>
      <c r="CH151" s="500" t="s">
        <v>732</v>
      </c>
      <c r="CI151" s="501" t="s">
        <v>692</v>
      </c>
      <c r="CJ151" s="499" t="s">
        <v>678</v>
      </c>
      <c r="CK151" s="500" t="s">
        <v>733</v>
      </c>
      <c r="CL151" s="501" t="s">
        <v>673</v>
      </c>
      <c r="CM151" s="499" t="s">
        <v>680</v>
      </c>
      <c r="CN151" s="500" t="s">
        <v>734</v>
      </c>
      <c r="CO151" s="501" t="s">
        <v>673</v>
      </c>
      <c r="CP151" s="499" t="s">
        <v>661</v>
      </c>
      <c r="CQ151" s="500" t="s">
        <v>661</v>
      </c>
      <c r="CR151" s="501" t="s">
        <v>661</v>
      </c>
      <c r="CS151" s="499" t="s">
        <v>661</v>
      </c>
      <c r="CT151" s="500" t="s">
        <v>661</v>
      </c>
      <c r="CU151" s="501" t="s">
        <v>661</v>
      </c>
      <c r="CV151" s="503" t="s">
        <v>945</v>
      </c>
      <c r="CW151" s="499" t="s">
        <v>718</v>
      </c>
      <c r="CX151" s="500" t="s">
        <v>686</v>
      </c>
      <c r="CY151" s="501" t="s">
        <v>672</v>
      </c>
      <c r="CZ151" s="503">
        <v>3</v>
      </c>
      <c r="DA151" s="499" t="s">
        <v>805</v>
      </c>
      <c r="DB151" s="500" t="s">
        <v>736</v>
      </c>
      <c r="DC151" s="501" t="s">
        <v>673</v>
      </c>
      <c r="DD151" s="509"/>
      <c r="DE151" s="510"/>
    </row>
    <row r="152" spans="1:231" s="28" customFormat="1" ht="12.75" customHeight="1" x14ac:dyDescent="0.15">
      <c r="A152" s="492"/>
      <c r="B152" s="512" t="s">
        <v>836</v>
      </c>
      <c r="C152" s="499" t="s">
        <v>693</v>
      </c>
      <c r="D152" s="500" t="s">
        <v>226</v>
      </c>
      <c r="E152" s="501" t="s">
        <v>672</v>
      </c>
      <c r="F152" s="499" t="s">
        <v>688</v>
      </c>
      <c r="G152" s="500" t="s">
        <v>689</v>
      </c>
      <c r="H152" s="501" t="s">
        <v>672</v>
      </c>
      <c r="I152" s="500" t="s">
        <v>661</v>
      </c>
      <c r="J152" s="500" t="s">
        <v>661</v>
      </c>
      <c r="K152" s="500" t="s">
        <v>661</v>
      </c>
      <c r="L152" s="499" t="s">
        <v>683</v>
      </c>
      <c r="M152" s="505" t="s">
        <v>569</v>
      </c>
      <c r="N152" s="500" t="s">
        <v>672</v>
      </c>
      <c r="O152" s="499" t="s">
        <v>661</v>
      </c>
      <c r="P152" s="500" t="s">
        <v>661</v>
      </c>
      <c r="Q152" s="501" t="s">
        <v>661</v>
      </c>
      <c r="R152" s="500" t="s">
        <v>240</v>
      </c>
      <c r="S152" s="500" t="s">
        <v>803</v>
      </c>
      <c r="T152" s="500" t="s">
        <v>672</v>
      </c>
      <c r="U152" s="499" t="s">
        <v>695</v>
      </c>
      <c r="V152" s="500" t="s">
        <v>803</v>
      </c>
      <c r="W152" s="501" t="s">
        <v>672</v>
      </c>
      <c r="X152" s="500" t="s">
        <v>681</v>
      </c>
      <c r="Y152" s="500" t="s">
        <v>740</v>
      </c>
      <c r="Z152" s="500" t="s">
        <v>672</v>
      </c>
      <c r="AA152" s="499" t="s">
        <v>690</v>
      </c>
      <c r="AB152" s="500" t="s">
        <v>687</v>
      </c>
      <c r="AC152" s="501" t="s">
        <v>672</v>
      </c>
      <c r="AD152" s="499" t="s">
        <v>661</v>
      </c>
      <c r="AE152" s="500" t="s">
        <v>661</v>
      </c>
      <c r="AF152" s="501" t="s">
        <v>661</v>
      </c>
      <c r="AG152" s="499" t="s">
        <v>661</v>
      </c>
      <c r="AH152" s="500" t="s">
        <v>661</v>
      </c>
      <c r="AI152" s="500" t="s">
        <v>661</v>
      </c>
      <c r="AJ152" s="499" t="s">
        <v>916</v>
      </c>
      <c r="AK152" s="500" t="s">
        <v>915</v>
      </c>
      <c r="AL152" s="501" t="s">
        <v>672</v>
      </c>
      <c r="AM152" s="500" t="str">
        <f t="shared" si="4"/>
        <v>S2-0119-B1Z4</v>
      </c>
      <c r="AN152" s="500" t="s">
        <v>946</v>
      </c>
      <c r="AO152" s="500">
        <v>1</v>
      </c>
      <c r="AP152" s="499" t="s">
        <v>661</v>
      </c>
      <c r="AQ152" s="500" t="s">
        <v>661</v>
      </c>
      <c r="AR152" s="501" t="s">
        <v>661</v>
      </c>
      <c r="AS152" s="500" t="s">
        <v>661</v>
      </c>
      <c r="AT152" s="500" t="s">
        <v>661</v>
      </c>
      <c r="AU152" s="500" t="s">
        <v>661</v>
      </c>
      <c r="AV152" s="499" t="s">
        <v>661</v>
      </c>
      <c r="AW152" s="500" t="s">
        <v>661</v>
      </c>
      <c r="AX152" s="501" t="s">
        <v>661</v>
      </c>
      <c r="AY152" s="499" t="s">
        <v>661</v>
      </c>
      <c r="AZ152" s="500" t="s">
        <v>661</v>
      </c>
      <c r="BA152" s="501" t="s">
        <v>661</v>
      </c>
      <c r="BB152" s="499" t="s">
        <v>661</v>
      </c>
      <c r="BC152" s="500" t="s">
        <v>661</v>
      </c>
      <c r="BD152" s="501" t="s">
        <v>661</v>
      </c>
      <c r="BE152" s="500" t="s">
        <v>661</v>
      </c>
      <c r="BF152" s="500" t="s">
        <v>661</v>
      </c>
      <c r="BG152" s="500" t="s">
        <v>661</v>
      </c>
      <c r="BH152" s="499" t="s">
        <v>661</v>
      </c>
      <c r="BI152" s="500" t="s">
        <v>661</v>
      </c>
      <c r="BJ152" s="501" t="s">
        <v>661</v>
      </c>
      <c r="BK152" s="500" t="s">
        <v>661</v>
      </c>
      <c r="BL152" s="500" t="s">
        <v>661</v>
      </c>
      <c r="BM152" s="500" t="s">
        <v>661</v>
      </c>
      <c r="BN152" s="499" t="s">
        <v>661</v>
      </c>
      <c r="BO152" s="500" t="s">
        <v>661</v>
      </c>
      <c r="BP152" s="501" t="s">
        <v>661</v>
      </c>
      <c r="BQ152" s="500" t="s">
        <v>661</v>
      </c>
      <c r="BR152" s="500" t="s">
        <v>661</v>
      </c>
      <c r="BS152" s="500" t="s">
        <v>661</v>
      </c>
      <c r="BT152" s="499" t="s">
        <v>661</v>
      </c>
      <c r="BU152" s="500" t="s">
        <v>661</v>
      </c>
      <c r="BV152" s="501" t="s">
        <v>661</v>
      </c>
      <c r="BW152" s="510"/>
      <c r="BX152" s="492" t="str">
        <f t="shared" si="5"/>
        <v>B1Z4</v>
      </c>
      <c r="BY152" s="503" t="s">
        <v>84</v>
      </c>
      <c r="BZ152" s="500" t="s">
        <v>737</v>
      </c>
      <c r="CA152" s="500" t="s">
        <v>738</v>
      </c>
      <c r="CB152" s="449">
        <v>1</v>
      </c>
      <c r="CC152" s="503">
        <v>1</v>
      </c>
      <c r="CD152" s="499" t="s">
        <v>677</v>
      </c>
      <c r="CE152" s="500" t="s">
        <v>662</v>
      </c>
      <c r="CF152" s="501" t="s">
        <v>692</v>
      </c>
      <c r="CG152" s="499" t="s">
        <v>679</v>
      </c>
      <c r="CH152" s="500" t="s">
        <v>732</v>
      </c>
      <c r="CI152" s="501" t="s">
        <v>692</v>
      </c>
      <c r="CJ152" s="499" t="s">
        <v>678</v>
      </c>
      <c r="CK152" s="500" t="s">
        <v>733</v>
      </c>
      <c r="CL152" s="501" t="s">
        <v>673</v>
      </c>
      <c r="CM152" s="499" t="s">
        <v>680</v>
      </c>
      <c r="CN152" s="500" t="s">
        <v>734</v>
      </c>
      <c r="CO152" s="501" t="s">
        <v>673</v>
      </c>
      <c r="CP152" s="499" t="s">
        <v>661</v>
      </c>
      <c r="CQ152" s="500" t="s">
        <v>661</v>
      </c>
      <c r="CR152" s="501" t="s">
        <v>661</v>
      </c>
      <c r="CS152" s="499" t="s">
        <v>661</v>
      </c>
      <c r="CT152" s="500" t="s">
        <v>661</v>
      </c>
      <c r="CU152" s="501" t="s">
        <v>661</v>
      </c>
      <c r="CV152" s="503" t="s">
        <v>945</v>
      </c>
      <c r="CW152" s="499" t="s">
        <v>718</v>
      </c>
      <c r="CX152" s="500" t="s">
        <v>686</v>
      </c>
      <c r="CY152" s="501" t="s">
        <v>672</v>
      </c>
      <c r="CZ152" s="503">
        <v>4</v>
      </c>
      <c r="DA152" s="499" t="s">
        <v>752</v>
      </c>
      <c r="DB152" s="500" t="s">
        <v>736</v>
      </c>
      <c r="DC152" s="501" t="s">
        <v>672</v>
      </c>
      <c r="DD152" s="509"/>
      <c r="DE152" s="510"/>
      <c r="EY152" s="31"/>
      <c r="EZ152" s="31"/>
      <c r="FA152" s="31"/>
      <c r="FB152" s="31"/>
      <c r="FC152" s="31"/>
      <c r="FD152" s="31"/>
      <c r="FE152" s="31"/>
      <c r="FF152" s="31"/>
      <c r="FG152" s="31"/>
      <c r="FH152" s="31"/>
      <c r="FI152" s="31"/>
      <c r="FJ152" s="31"/>
      <c r="FK152" s="31"/>
      <c r="FL152" s="31"/>
      <c r="FM152" s="31"/>
      <c r="FN152" s="31"/>
      <c r="FO152" s="31"/>
      <c r="FP152" s="31"/>
      <c r="FQ152" s="31"/>
      <c r="FR152" s="31"/>
      <c r="FS152" s="31"/>
      <c r="FT152" s="31"/>
      <c r="FU152" s="31"/>
      <c r="FV152" s="31"/>
      <c r="FW152" s="31"/>
      <c r="FX152" s="31"/>
      <c r="FY152" s="31"/>
      <c r="FZ152" s="31"/>
      <c r="GA152" s="31"/>
      <c r="GB152" s="31"/>
      <c r="GC152" s="31"/>
      <c r="GD152" s="31"/>
      <c r="GE152" s="31"/>
      <c r="GF152" s="31"/>
      <c r="GG152" s="31"/>
      <c r="GH152" s="31"/>
      <c r="GI152" s="31"/>
      <c r="GJ152" s="31"/>
      <c r="GK152" s="31"/>
      <c r="GL152" s="31"/>
      <c r="GM152" s="31"/>
      <c r="GN152" s="31"/>
      <c r="GO152" s="31"/>
      <c r="GP152" s="31"/>
      <c r="GQ152" s="31"/>
      <c r="GR152" s="31"/>
      <c r="GS152" s="31"/>
      <c r="GT152" s="31"/>
      <c r="GU152" s="31"/>
      <c r="GV152" s="31"/>
      <c r="GW152" s="31"/>
      <c r="GX152" s="31"/>
      <c r="GY152" s="31"/>
      <c r="GZ152" s="31"/>
      <c r="HA152" s="31"/>
      <c r="HB152" s="31"/>
      <c r="HC152" s="31"/>
      <c r="HD152" s="31"/>
      <c r="HE152" s="31"/>
      <c r="HF152" s="31"/>
      <c r="HG152" s="31"/>
      <c r="HH152" s="31"/>
      <c r="HI152" s="31"/>
      <c r="HJ152" s="31"/>
      <c r="HK152" s="31"/>
      <c r="HL152" s="31"/>
      <c r="HM152" s="31"/>
      <c r="HN152" s="31"/>
      <c r="HO152" s="31"/>
      <c r="HP152" s="31"/>
      <c r="HQ152" s="31"/>
      <c r="HR152" s="31"/>
      <c r="HS152" s="31"/>
      <c r="HT152" s="31"/>
      <c r="HU152" s="31"/>
      <c r="HV152" s="31"/>
      <c r="HW152" s="31"/>
    </row>
    <row r="153" spans="1:231" s="28" customFormat="1" ht="12.75" customHeight="1" x14ac:dyDescent="0.15">
      <c r="A153" s="492"/>
      <c r="B153" s="504" t="s">
        <v>837</v>
      </c>
      <c r="C153" s="499" t="s">
        <v>691</v>
      </c>
      <c r="D153" s="500" t="s">
        <v>226</v>
      </c>
      <c r="E153" s="501" t="s">
        <v>672</v>
      </c>
      <c r="F153" s="499" t="s">
        <v>688</v>
      </c>
      <c r="G153" s="500" t="s">
        <v>689</v>
      </c>
      <c r="H153" s="501" t="s">
        <v>672</v>
      </c>
      <c r="I153" s="500" t="s">
        <v>681</v>
      </c>
      <c r="J153" s="500" t="s">
        <v>740</v>
      </c>
      <c r="K153" s="500" t="s">
        <v>672</v>
      </c>
      <c r="L153" s="499" t="s">
        <v>683</v>
      </c>
      <c r="M153" s="500" t="s">
        <v>569</v>
      </c>
      <c r="N153" s="500" t="s">
        <v>672</v>
      </c>
      <c r="O153" s="499" t="s">
        <v>661</v>
      </c>
      <c r="P153" s="500" t="s">
        <v>661</v>
      </c>
      <c r="Q153" s="501" t="s">
        <v>661</v>
      </c>
      <c r="R153" s="500" t="s">
        <v>240</v>
      </c>
      <c r="S153" s="500" t="s">
        <v>803</v>
      </c>
      <c r="T153" s="500" t="s">
        <v>672</v>
      </c>
      <c r="U153" s="499" t="s">
        <v>695</v>
      </c>
      <c r="V153" s="500" t="s">
        <v>803</v>
      </c>
      <c r="W153" s="501" t="s">
        <v>672</v>
      </c>
      <c r="X153" s="500" t="s">
        <v>661</v>
      </c>
      <c r="Y153" s="500" t="s">
        <v>661</v>
      </c>
      <c r="Z153" s="500" t="s">
        <v>661</v>
      </c>
      <c r="AA153" s="499" t="s">
        <v>690</v>
      </c>
      <c r="AB153" s="500" t="s">
        <v>687</v>
      </c>
      <c r="AC153" s="501" t="s">
        <v>672</v>
      </c>
      <c r="AD153" s="499" t="s">
        <v>661</v>
      </c>
      <c r="AE153" s="500" t="s">
        <v>661</v>
      </c>
      <c r="AF153" s="501" t="s">
        <v>661</v>
      </c>
      <c r="AG153" s="499" t="s">
        <v>661</v>
      </c>
      <c r="AH153" s="500" t="s">
        <v>661</v>
      </c>
      <c r="AI153" s="500" t="s">
        <v>661</v>
      </c>
      <c r="AJ153" s="499" t="s">
        <v>916</v>
      </c>
      <c r="AK153" s="500" t="s">
        <v>915</v>
      </c>
      <c r="AL153" s="501" t="s">
        <v>672</v>
      </c>
      <c r="AM153" s="500" t="str">
        <f t="shared" si="4"/>
        <v>S2-0119-G1Z4-1</v>
      </c>
      <c r="AN153" s="500" t="s">
        <v>946</v>
      </c>
      <c r="AO153" s="500">
        <v>1</v>
      </c>
      <c r="AP153" s="499" t="s">
        <v>661</v>
      </c>
      <c r="AQ153" s="500" t="s">
        <v>661</v>
      </c>
      <c r="AR153" s="501" t="s">
        <v>661</v>
      </c>
      <c r="AS153" s="500" t="s">
        <v>661</v>
      </c>
      <c r="AT153" s="500" t="s">
        <v>661</v>
      </c>
      <c r="AU153" s="500" t="s">
        <v>661</v>
      </c>
      <c r="AV153" s="499" t="s">
        <v>661</v>
      </c>
      <c r="AW153" s="500" t="s">
        <v>661</v>
      </c>
      <c r="AX153" s="501" t="s">
        <v>661</v>
      </c>
      <c r="AY153" s="499" t="s">
        <v>661</v>
      </c>
      <c r="AZ153" s="500" t="s">
        <v>661</v>
      </c>
      <c r="BA153" s="501" t="s">
        <v>661</v>
      </c>
      <c r="BB153" s="499" t="s">
        <v>661</v>
      </c>
      <c r="BC153" s="500" t="s">
        <v>661</v>
      </c>
      <c r="BD153" s="501" t="s">
        <v>661</v>
      </c>
      <c r="BE153" s="500" t="s">
        <v>661</v>
      </c>
      <c r="BF153" s="500" t="s">
        <v>661</v>
      </c>
      <c r="BG153" s="500" t="s">
        <v>661</v>
      </c>
      <c r="BH153" s="499" t="s">
        <v>661</v>
      </c>
      <c r="BI153" s="500" t="s">
        <v>661</v>
      </c>
      <c r="BJ153" s="501" t="s">
        <v>661</v>
      </c>
      <c r="BK153" s="500" t="s">
        <v>661</v>
      </c>
      <c r="BL153" s="500" t="s">
        <v>661</v>
      </c>
      <c r="BM153" s="500" t="s">
        <v>661</v>
      </c>
      <c r="BN153" s="499" t="s">
        <v>661</v>
      </c>
      <c r="BO153" s="500" t="s">
        <v>661</v>
      </c>
      <c r="BP153" s="501" t="s">
        <v>661</v>
      </c>
      <c r="BQ153" s="500" t="s">
        <v>661</v>
      </c>
      <c r="BR153" s="500" t="s">
        <v>661</v>
      </c>
      <c r="BS153" s="500" t="s">
        <v>661</v>
      </c>
      <c r="BT153" s="499" t="s">
        <v>661</v>
      </c>
      <c r="BU153" s="500" t="s">
        <v>661</v>
      </c>
      <c r="BV153" s="501" t="s">
        <v>661</v>
      </c>
      <c r="BW153" s="510"/>
      <c r="BX153" s="492" t="str">
        <f t="shared" si="5"/>
        <v>G1Z4-1</v>
      </c>
      <c r="BY153" s="503" t="s">
        <v>934</v>
      </c>
      <c r="BZ153" s="500" t="s">
        <v>807</v>
      </c>
      <c r="CA153" s="500" t="s">
        <v>738</v>
      </c>
      <c r="CB153" s="449">
        <v>1</v>
      </c>
      <c r="CC153" s="503">
        <v>1</v>
      </c>
      <c r="CD153" s="499" t="s">
        <v>677</v>
      </c>
      <c r="CE153" s="500" t="s">
        <v>662</v>
      </c>
      <c r="CF153" s="501" t="s">
        <v>692</v>
      </c>
      <c r="CG153" s="499" t="s">
        <v>679</v>
      </c>
      <c r="CH153" s="500" t="s">
        <v>732</v>
      </c>
      <c r="CI153" s="501" t="s">
        <v>692</v>
      </c>
      <c r="CJ153" s="499" t="s">
        <v>678</v>
      </c>
      <c r="CK153" s="500" t="s">
        <v>733</v>
      </c>
      <c r="CL153" s="501" t="s">
        <v>673</v>
      </c>
      <c r="CM153" s="499" t="s">
        <v>680</v>
      </c>
      <c r="CN153" s="500" t="s">
        <v>734</v>
      </c>
      <c r="CO153" s="501" t="s">
        <v>673</v>
      </c>
      <c r="CP153" s="499" t="s">
        <v>661</v>
      </c>
      <c r="CQ153" s="500" t="s">
        <v>661</v>
      </c>
      <c r="CR153" s="501" t="s">
        <v>661</v>
      </c>
      <c r="CS153" s="499" t="s">
        <v>661</v>
      </c>
      <c r="CT153" s="500" t="s">
        <v>661</v>
      </c>
      <c r="CU153" s="501" t="s">
        <v>661</v>
      </c>
      <c r="CV153" s="503" t="s">
        <v>945</v>
      </c>
      <c r="CW153" s="499" t="s">
        <v>718</v>
      </c>
      <c r="CX153" s="500" t="s">
        <v>686</v>
      </c>
      <c r="CY153" s="501" t="s">
        <v>672</v>
      </c>
      <c r="CZ153" s="503">
        <v>4</v>
      </c>
      <c r="DA153" s="499" t="s">
        <v>752</v>
      </c>
      <c r="DB153" s="500" t="s">
        <v>736</v>
      </c>
      <c r="DC153" s="501" t="s">
        <v>672</v>
      </c>
      <c r="DD153" s="503">
        <v>-1</v>
      </c>
      <c r="DE153" s="510"/>
    </row>
    <row r="154" spans="1:231" s="28" customFormat="1" ht="12.75" customHeight="1" x14ac:dyDescent="0.15">
      <c r="A154" s="492"/>
      <c r="B154" s="504" t="s">
        <v>838</v>
      </c>
      <c r="C154" s="499" t="s">
        <v>691</v>
      </c>
      <c r="D154" s="500" t="s">
        <v>226</v>
      </c>
      <c r="E154" s="501" t="s">
        <v>672</v>
      </c>
      <c r="F154" s="499" t="s">
        <v>688</v>
      </c>
      <c r="G154" s="500" t="s">
        <v>689</v>
      </c>
      <c r="H154" s="501" t="s">
        <v>672</v>
      </c>
      <c r="I154" s="505" t="s">
        <v>681</v>
      </c>
      <c r="J154" s="505" t="s">
        <v>740</v>
      </c>
      <c r="K154" s="505" t="s">
        <v>672</v>
      </c>
      <c r="L154" s="504" t="s">
        <v>683</v>
      </c>
      <c r="M154" s="500" t="s">
        <v>569</v>
      </c>
      <c r="N154" s="505" t="s">
        <v>672</v>
      </c>
      <c r="O154" s="499" t="s">
        <v>661</v>
      </c>
      <c r="P154" s="500" t="s">
        <v>661</v>
      </c>
      <c r="Q154" s="501" t="s">
        <v>661</v>
      </c>
      <c r="R154" s="500" t="s">
        <v>240</v>
      </c>
      <c r="S154" s="500" t="s">
        <v>803</v>
      </c>
      <c r="T154" s="500" t="s">
        <v>672</v>
      </c>
      <c r="U154" s="499" t="s">
        <v>695</v>
      </c>
      <c r="V154" s="500" t="s">
        <v>803</v>
      </c>
      <c r="W154" s="501" t="s">
        <v>672</v>
      </c>
      <c r="X154" s="500" t="s">
        <v>661</v>
      </c>
      <c r="Y154" s="500" t="s">
        <v>661</v>
      </c>
      <c r="Z154" s="500" t="s">
        <v>661</v>
      </c>
      <c r="AA154" s="499" t="s">
        <v>690</v>
      </c>
      <c r="AB154" s="500" t="s">
        <v>687</v>
      </c>
      <c r="AC154" s="501" t="s">
        <v>672</v>
      </c>
      <c r="AD154" s="499" t="s">
        <v>661</v>
      </c>
      <c r="AE154" s="500" t="s">
        <v>661</v>
      </c>
      <c r="AF154" s="501" t="s">
        <v>661</v>
      </c>
      <c r="AG154" s="499" t="s">
        <v>661</v>
      </c>
      <c r="AH154" s="500" t="s">
        <v>661</v>
      </c>
      <c r="AI154" s="500" t="s">
        <v>661</v>
      </c>
      <c r="AJ154" s="499" t="s">
        <v>916</v>
      </c>
      <c r="AK154" s="500" t="s">
        <v>915</v>
      </c>
      <c r="AL154" s="501" t="s">
        <v>672</v>
      </c>
      <c r="AM154" s="500" t="str">
        <f t="shared" si="4"/>
        <v>S2-0119-G1Z4-2</v>
      </c>
      <c r="AN154" s="500" t="s">
        <v>946</v>
      </c>
      <c r="AO154" s="500">
        <v>1</v>
      </c>
      <c r="AP154" s="499" t="s">
        <v>661</v>
      </c>
      <c r="AQ154" s="500" t="s">
        <v>661</v>
      </c>
      <c r="AR154" s="501" t="s">
        <v>661</v>
      </c>
      <c r="AS154" s="500" t="s">
        <v>661</v>
      </c>
      <c r="AT154" s="500" t="s">
        <v>661</v>
      </c>
      <c r="AU154" s="500" t="s">
        <v>661</v>
      </c>
      <c r="AV154" s="499" t="s">
        <v>661</v>
      </c>
      <c r="AW154" s="500" t="s">
        <v>661</v>
      </c>
      <c r="AX154" s="501" t="s">
        <v>661</v>
      </c>
      <c r="AY154" s="499" t="s">
        <v>661</v>
      </c>
      <c r="AZ154" s="500" t="s">
        <v>661</v>
      </c>
      <c r="BA154" s="501" t="s">
        <v>661</v>
      </c>
      <c r="BB154" s="499" t="s">
        <v>661</v>
      </c>
      <c r="BC154" s="500" t="s">
        <v>661</v>
      </c>
      <c r="BD154" s="501" t="s">
        <v>661</v>
      </c>
      <c r="BE154" s="500" t="s">
        <v>661</v>
      </c>
      <c r="BF154" s="500" t="s">
        <v>661</v>
      </c>
      <c r="BG154" s="500" t="s">
        <v>661</v>
      </c>
      <c r="BH154" s="499" t="s">
        <v>661</v>
      </c>
      <c r="BI154" s="500" t="s">
        <v>661</v>
      </c>
      <c r="BJ154" s="501" t="s">
        <v>661</v>
      </c>
      <c r="BK154" s="500" t="s">
        <v>661</v>
      </c>
      <c r="BL154" s="500" t="s">
        <v>661</v>
      </c>
      <c r="BM154" s="500" t="s">
        <v>661</v>
      </c>
      <c r="BN154" s="499" t="s">
        <v>661</v>
      </c>
      <c r="BO154" s="500" t="s">
        <v>661</v>
      </c>
      <c r="BP154" s="501" t="s">
        <v>661</v>
      </c>
      <c r="BQ154" s="500" t="s">
        <v>661</v>
      </c>
      <c r="BR154" s="500" t="s">
        <v>661</v>
      </c>
      <c r="BS154" s="500" t="s">
        <v>661</v>
      </c>
      <c r="BT154" s="499" t="s">
        <v>661</v>
      </c>
      <c r="BU154" s="500" t="s">
        <v>661</v>
      </c>
      <c r="BV154" s="501" t="s">
        <v>661</v>
      </c>
      <c r="BW154" s="510"/>
      <c r="BX154" s="492" t="str">
        <f t="shared" si="5"/>
        <v>G1Z4-2</v>
      </c>
      <c r="BY154" s="503" t="s">
        <v>934</v>
      </c>
      <c r="BZ154" s="500" t="s">
        <v>807</v>
      </c>
      <c r="CA154" s="500" t="s">
        <v>738</v>
      </c>
      <c r="CB154" s="449">
        <v>1</v>
      </c>
      <c r="CC154" s="503">
        <v>1</v>
      </c>
      <c r="CD154" s="499" t="s">
        <v>677</v>
      </c>
      <c r="CE154" s="500" t="s">
        <v>662</v>
      </c>
      <c r="CF154" s="501" t="s">
        <v>692</v>
      </c>
      <c r="CG154" s="499" t="s">
        <v>679</v>
      </c>
      <c r="CH154" s="500" t="s">
        <v>732</v>
      </c>
      <c r="CI154" s="501" t="s">
        <v>692</v>
      </c>
      <c r="CJ154" s="499" t="s">
        <v>678</v>
      </c>
      <c r="CK154" s="500" t="s">
        <v>733</v>
      </c>
      <c r="CL154" s="501" t="s">
        <v>673</v>
      </c>
      <c r="CM154" s="499" t="s">
        <v>680</v>
      </c>
      <c r="CN154" s="500" t="s">
        <v>734</v>
      </c>
      <c r="CO154" s="501" t="s">
        <v>673</v>
      </c>
      <c r="CP154" s="499" t="s">
        <v>661</v>
      </c>
      <c r="CQ154" s="500" t="s">
        <v>661</v>
      </c>
      <c r="CR154" s="501" t="s">
        <v>661</v>
      </c>
      <c r="CS154" s="499" t="s">
        <v>661</v>
      </c>
      <c r="CT154" s="500" t="s">
        <v>661</v>
      </c>
      <c r="CU154" s="501" t="s">
        <v>661</v>
      </c>
      <c r="CV154" s="503" t="s">
        <v>945</v>
      </c>
      <c r="CW154" s="499" t="s">
        <v>718</v>
      </c>
      <c r="CX154" s="500" t="s">
        <v>686</v>
      </c>
      <c r="CY154" s="501" t="s">
        <v>672</v>
      </c>
      <c r="CZ154" s="503">
        <v>4</v>
      </c>
      <c r="DA154" s="499" t="s">
        <v>752</v>
      </c>
      <c r="DB154" s="500" t="s">
        <v>736</v>
      </c>
      <c r="DC154" s="501" t="s">
        <v>672</v>
      </c>
      <c r="DD154" s="524" t="s">
        <v>6</v>
      </c>
      <c r="DE154" s="510"/>
    </row>
    <row r="155" spans="1:231" s="28" customFormat="1" ht="12.75" customHeight="1" x14ac:dyDescent="0.15">
      <c r="A155" s="492"/>
      <c r="B155" s="504" t="s">
        <v>839</v>
      </c>
      <c r="C155" s="499" t="s">
        <v>691</v>
      </c>
      <c r="D155" s="500" t="s">
        <v>226</v>
      </c>
      <c r="E155" s="501" t="s">
        <v>672</v>
      </c>
      <c r="F155" s="499" t="s">
        <v>688</v>
      </c>
      <c r="G155" s="500" t="s">
        <v>689</v>
      </c>
      <c r="H155" s="501" t="s">
        <v>672</v>
      </c>
      <c r="I155" s="500" t="s">
        <v>681</v>
      </c>
      <c r="J155" s="500" t="s">
        <v>740</v>
      </c>
      <c r="K155" s="500" t="s">
        <v>672</v>
      </c>
      <c r="L155" s="499" t="s">
        <v>683</v>
      </c>
      <c r="M155" s="505" t="s">
        <v>569</v>
      </c>
      <c r="N155" s="500" t="s">
        <v>672</v>
      </c>
      <c r="O155" s="499" t="s">
        <v>661</v>
      </c>
      <c r="P155" s="500" t="s">
        <v>661</v>
      </c>
      <c r="Q155" s="501" t="s">
        <v>661</v>
      </c>
      <c r="R155" s="500" t="s">
        <v>240</v>
      </c>
      <c r="S155" s="500" t="s">
        <v>803</v>
      </c>
      <c r="T155" s="500" t="s">
        <v>673</v>
      </c>
      <c r="U155" s="499" t="s">
        <v>695</v>
      </c>
      <c r="V155" s="500" t="s">
        <v>803</v>
      </c>
      <c r="W155" s="501" t="s">
        <v>672</v>
      </c>
      <c r="X155" s="500" t="s">
        <v>661</v>
      </c>
      <c r="Y155" s="500" t="s">
        <v>661</v>
      </c>
      <c r="Z155" s="500" t="s">
        <v>661</v>
      </c>
      <c r="AA155" s="499" t="s">
        <v>690</v>
      </c>
      <c r="AB155" s="500" t="s">
        <v>687</v>
      </c>
      <c r="AC155" s="501" t="s">
        <v>672</v>
      </c>
      <c r="AD155" s="499" t="s">
        <v>661</v>
      </c>
      <c r="AE155" s="500" t="s">
        <v>661</v>
      </c>
      <c r="AF155" s="501" t="s">
        <v>661</v>
      </c>
      <c r="AG155" s="499" t="s">
        <v>661</v>
      </c>
      <c r="AH155" s="500" t="s">
        <v>661</v>
      </c>
      <c r="AI155" s="500" t="s">
        <v>661</v>
      </c>
      <c r="AJ155" s="499" t="s">
        <v>916</v>
      </c>
      <c r="AK155" s="500" t="s">
        <v>915</v>
      </c>
      <c r="AL155" s="501" t="s">
        <v>672</v>
      </c>
      <c r="AM155" s="500" t="str">
        <f t="shared" si="4"/>
        <v>S2-0119-B1Z0</v>
      </c>
      <c r="AN155" s="500" t="s">
        <v>946</v>
      </c>
      <c r="AO155" s="500">
        <v>1</v>
      </c>
      <c r="AP155" s="499" t="s">
        <v>661</v>
      </c>
      <c r="AQ155" s="500" t="s">
        <v>661</v>
      </c>
      <c r="AR155" s="501" t="s">
        <v>661</v>
      </c>
      <c r="AS155" s="500" t="s">
        <v>661</v>
      </c>
      <c r="AT155" s="500" t="s">
        <v>661</v>
      </c>
      <c r="AU155" s="500" t="s">
        <v>661</v>
      </c>
      <c r="AV155" s="499" t="s">
        <v>661</v>
      </c>
      <c r="AW155" s="500" t="s">
        <v>661</v>
      </c>
      <c r="AX155" s="501" t="s">
        <v>661</v>
      </c>
      <c r="AY155" s="499" t="s">
        <v>661</v>
      </c>
      <c r="AZ155" s="500" t="s">
        <v>661</v>
      </c>
      <c r="BA155" s="501" t="s">
        <v>661</v>
      </c>
      <c r="BB155" s="499" t="s">
        <v>661</v>
      </c>
      <c r="BC155" s="500" t="s">
        <v>661</v>
      </c>
      <c r="BD155" s="501" t="s">
        <v>661</v>
      </c>
      <c r="BE155" s="500" t="s">
        <v>661</v>
      </c>
      <c r="BF155" s="500" t="s">
        <v>661</v>
      </c>
      <c r="BG155" s="500" t="s">
        <v>661</v>
      </c>
      <c r="BH155" s="499" t="s">
        <v>661</v>
      </c>
      <c r="BI155" s="500" t="s">
        <v>661</v>
      </c>
      <c r="BJ155" s="501" t="s">
        <v>661</v>
      </c>
      <c r="BK155" s="500" t="s">
        <v>661</v>
      </c>
      <c r="BL155" s="500" t="s">
        <v>661</v>
      </c>
      <c r="BM155" s="500" t="s">
        <v>661</v>
      </c>
      <c r="BN155" s="499" t="s">
        <v>661</v>
      </c>
      <c r="BO155" s="500" t="s">
        <v>661</v>
      </c>
      <c r="BP155" s="501" t="s">
        <v>661</v>
      </c>
      <c r="BQ155" s="500" t="s">
        <v>661</v>
      </c>
      <c r="BR155" s="500" t="s">
        <v>661</v>
      </c>
      <c r="BS155" s="500" t="s">
        <v>661</v>
      </c>
      <c r="BT155" s="499" t="s">
        <v>661</v>
      </c>
      <c r="BU155" s="500" t="s">
        <v>661</v>
      </c>
      <c r="BV155" s="501" t="s">
        <v>661</v>
      </c>
      <c r="BW155" s="510"/>
      <c r="BX155" s="492" t="str">
        <f t="shared" si="5"/>
        <v>B1Z0</v>
      </c>
      <c r="BY155" s="503" t="s">
        <v>84</v>
      </c>
      <c r="BZ155" s="500" t="s">
        <v>737</v>
      </c>
      <c r="CA155" s="500" t="s">
        <v>738</v>
      </c>
      <c r="CB155" s="449">
        <v>1</v>
      </c>
      <c r="CC155" s="503">
        <v>1</v>
      </c>
      <c r="CD155" s="499" t="s">
        <v>677</v>
      </c>
      <c r="CE155" s="500" t="s">
        <v>662</v>
      </c>
      <c r="CF155" s="501" t="s">
        <v>692</v>
      </c>
      <c r="CG155" s="499" t="s">
        <v>679</v>
      </c>
      <c r="CH155" s="500" t="s">
        <v>732</v>
      </c>
      <c r="CI155" s="501" t="s">
        <v>692</v>
      </c>
      <c r="CJ155" s="499" t="s">
        <v>678</v>
      </c>
      <c r="CK155" s="500" t="s">
        <v>733</v>
      </c>
      <c r="CL155" s="501" t="s">
        <v>673</v>
      </c>
      <c r="CM155" s="499" t="s">
        <v>680</v>
      </c>
      <c r="CN155" s="500" t="s">
        <v>734</v>
      </c>
      <c r="CO155" s="501" t="s">
        <v>673</v>
      </c>
      <c r="CP155" s="499" t="s">
        <v>661</v>
      </c>
      <c r="CQ155" s="500" t="s">
        <v>661</v>
      </c>
      <c r="CR155" s="501" t="s">
        <v>661</v>
      </c>
      <c r="CS155" s="499" t="s">
        <v>661</v>
      </c>
      <c r="CT155" s="500" t="s">
        <v>661</v>
      </c>
      <c r="CU155" s="501" t="s">
        <v>661</v>
      </c>
      <c r="CV155" s="503" t="s">
        <v>945</v>
      </c>
      <c r="CW155" s="499" t="s">
        <v>718</v>
      </c>
      <c r="CX155" s="500" t="s">
        <v>686</v>
      </c>
      <c r="CY155" s="501" t="s">
        <v>672</v>
      </c>
      <c r="CZ155" s="503">
        <v>0</v>
      </c>
      <c r="DA155" s="499" t="s">
        <v>661</v>
      </c>
      <c r="DB155" s="500" t="s">
        <v>661</v>
      </c>
      <c r="DC155" s="501" t="s">
        <v>661</v>
      </c>
      <c r="DD155" s="509"/>
      <c r="DE155" s="510"/>
    </row>
    <row r="156" spans="1:231" s="28" customFormat="1" ht="12.75" customHeight="1" x14ac:dyDescent="0.15">
      <c r="A156" s="492"/>
      <c r="B156" s="504" t="s">
        <v>840</v>
      </c>
      <c r="C156" s="499" t="s">
        <v>693</v>
      </c>
      <c r="D156" s="500" t="s">
        <v>226</v>
      </c>
      <c r="E156" s="501" t="s">
        <v>672</v>
      </c>
      <c r="F156" s="499" t="s">
        <v>688</v>
      </c>
      <c r="G156" s="500" t="s">
        <v>689</v>
      </c>
      <c r="H156" s="501" t="s">
        <v>672</v>
      </c>
      <c r="I156" s="500" t="s">
        <v>681</v>
      </c>
      <c r="J156" s="500" t="s">
        <v>740</v>
      </c>
      <c r="K156" s="500" t="s">
        <v>672</v>
      </c>
      <c r="L156" s="505" t="s">
        <v>683</v>
      </c>
      <c r="M156" s="505" t="s">
        <v>569</v>
      </c>
      <c r="N156" s="505" t="s">
        <v>672</v>
      </c>
      <c r="O156" s="499" t="s">
        <v>661</v>
      </c>
      <c r="P156" s="500" t="s">
        <v>661</v>
      </c>
      <c r="Q156" s="501" t="s">
        <v>661</v>
      </c>
      <c r="R156" s="500" t="s">
        <v>240</v>
      </c>
      <c r="S156" s="500" t="s">
        <v>803</v>
      </c>
      <c r="T156" s="500" t="s">
        <v>673</v>
      </c>
      <c r="U156" s="499" t="s">
        <v>695</v>
      </c>
      <c r="V156" s="500" t="s">
        <v>803</v>
      </c>
      <c r="W156" s="501" t="s">
        <v>672</v>
      </c>
      <c r="X156" s="500" t="s">
        <v>661</v>
      </c>
      <c r="Y156" s="500" t="s">
        <v>661</v>
      </c>
      <c r="Z156" s="500" t="s">
        <v>661</v>
      </c>
      <c r="AA156" s="499" t="s">
        <v>690</v>
      </c>
      <c r="AB156" s="500" t="s">
        <v>687</v>
      </c>
      <c r="AC156" s="501" t="s">
        <v>672</v>
      </c>
      <c r="AD156" s="499" t="s">
        <v>661</v>
      </c>
      <c r="AE156" s="500" t="s">
        <v>661</v>
      </c>
      <c r="AF156" s="501" t="s">
        <v>661</v>
      </c>
      <c r="AG156" s="499" t="s">
        <v>661</v>
      </c>
      <c r="AH156" s="500" t="s">
        <v>661</v>
      </c>
      <c r="AI156" s="500" t="s">
        <v>661</v>
      </c>
      <c r="AJ156" s="499" t="s">
        <v>916</v>
      </c>
      <c r="AK156" s="500" t="s">
        <v>915</v>
      </c>
      <c r="AL156" s="501" t="s">
        <v>672</v>
      </c>
      <c r="AM156" s="500" t="str">
        <f t="shared" si="4"/>
        <v>S2-0119-B1Z0</v>
      </c>
      <c r="AN156" s="500" t="s">
        <v>946</v>
      </c>
      <c r="AO156" s="500">
        <v>1</v>
      </c>
      <c r="AP156" s="499" t="s">
        <v>661</v>
      </c>
      <c r="AQ156" s="500" t="s">
        <v>661</v>
      </c>
      <c r="AR156" s="501" t="s">
        <v>661</v>
      </c>
      <c r="AS156" s="500" t="s">
        <v>661</v>
      </c>
      <c r="AT156" s="500" t="s">
        <v>661</v>
      </c>
      <c r="AU156" s="500" t="s">
        <v>661</v>
      </c>
      <c r="AV156" s="499" t="s">
        <v>661</v>
      </c>
      <c r="AW156" s="500" t="s">
        <v>661</v>
      </c>
      <c r="AX156" s="501" t="s">
        <v>661</v>
      </c>
      <c r="AY156" s="499" t="s">
        <v>661</v>
      </c>
      <c r="AZ156" s="500" t="s">
        <v>661</v>
      </c>
      <c r="BA156" s="501" t="s">
        <v>661</v>
      </c>
      <c r="BB156" s="499" t="s">
        <v>661</v>
      </c>
      <c r="BC156" s="500" t="s">
        <v>661</v>
      </c>
      <c r="BD156" s="501" t="s">
        <v>661</v>
      </c>
      <c r="BE156" s="500" t="s">
        <v>661</v>
      </c>
      <c r="BF156" s="500" t="s">
        <v>661</v>
      </c>
      <c r="BG156" s="500" t="s">
        <v>661</v>
      </c>
      <c r="BH156" s="499" t="s">
        <v>661</v>
      </c>
      <c r="BI156" s="500" t="s">
        <v>661</v>
      </c>
      <c r="BJ156" s="501" t="s">
        <v>661</v>
      </c>
      <c r="BK156" s="500" t="s">
        <v>661</v>
      </c>
      <c r="BL156" s="500" t="s">
        <v>661</v>
      </c>
      <c r="BM156" s="500" t="s">
        <v>661</v>
      </c>
      <c r="BN156" s="499" t="s">
        <v>661</v>
      </c>
      <c r="BO156" s="500" t="s">
        <v>661</v>
      </c>
      <c r="BP156" s="501" t="s">
        <v>661</v>
      </c>
      <c r="BQ156" s="500" t="s">
        <v>661</v>
      </c>
      <c r="BR156" s="500" t="s">
        <v>661</v>
      </c>
      <c r="BS156" s="500" t="s">
        <v>661</v>
      </c>
      <c r="BT156" s="499" t="s">
        <v>661</v>
      </c>
      <c r="BU156" s="500" t="s">
        <v>661</v>
      </c>
      <c r="BV156" s="501" t="s">
        <v>661</v>
      </c>
      <c r="BW156" s="510"/>
      <c r="BX156" s="492" t="str">
        <f t="shared" si="5"/>
        <v>B1Z0</v>
      </c>
      <c r="BY156" s="503" t="s">
        <v>84</v>
      </c>
      <c r="BZ156" s="500" t="s">
        <v>737</v>
      </c>
      <c r="CA156" s="500" t="s">
        <v>738</v>
      </c>
      <c r="CB156" s="449">
        <v>1</v>
      </c>
      <c r="CC156" s="503">
        <v>1</v>
      </c>
      <c r="CD156" s="499" t="s">
        <v>677</v>
      </c>
      <c r="CE156" s="500" t="s">
        <v>662</v>
      </c>
      <c r="CF156" s="501" t="s">
        <v>692</v>
      </c>
      <c r="CG156" s="504" t="s">
        <v>679</v>
      </c>
      <c r="CH156" s="505" t="s">
        <v>732</v>
      </c>
      <c r="CI156" s="506" t="s">
        <v>692</v>
      </c>
      <c r="CJ156" s="499" t="s">
        <v>678</v>
      </c>
      <c r="CK156" s="500" t="s">
        <v>733</v>
      </c>
      <c r="CL156" s="501" t="s">
        <v>673</v>
      </c>
      <c r="CM156" s="499" t="s">
        <v>680</v>
      </c>
      <c r="CN156" s="500" t="s">
        <v>734</v>
      </c>
      <c r="CO156" s="501" t="s">
        <v>673</v>
      </c>
      <c r="CP156" s="499" t="s">
        <v>661</v>
      </c>
      <c r="CQ156" s="500" t="s">
        <v>661</v>
      </c>
      <c r="CR156" s="501" t="s">
        <v>661</v>
      </c>
      <c r="CS156" s="499" t="s">
        <v>661</v>
      </c>
      <c r="CT156" s="500" t="s">
        <v>661</v>
      </c>
      <c r="CU156" s="501" t="s">
        <v>661</v>
      </c>
      <c r="CV156" s="503" t="s">
        <v>945</v>
      </c>
      <c r="CW156" s="499" t="s">
        <v>718</v>
      </c>
      <c r="CX156" s="500" t="s">
        <v>686</v>
      </c>
      <c r="CY156" s="501" t="s">
        <v>672</v>
      </c>
      <c r="CZ156" s="503">
        <v>0</v>
      </c>
      <c r="DA156" s="499" t="s">
        <v>661</v>
      </c>
      <c r="DB156" s="500" t="s">
        <v>661</v>
      </c>
      <c r="DC156" s="501" t="s">
        <v>661</v>
      </c>
      <c r="DD156" s="509"/>
      <c r="DE156" s="510"/>
    </row>
    <row r="157" spans="1:231" s="28" customFormat="1" ht="12.75" customHeight="1" x14ac:dyDescent="0.15">
      <c r="A157" s="492"/>
      <c r="B157" s="504" t="s">
        <v>841</v>
      </c>
      <c r="C157" s="499" t="s">
        <v>691</v>
      </c>
      <c r="D157" s="500" t="s">
        <v>226</v>
      </c>
      <c r="E157" s="501" t="s">
        <v>672</v>
      </c>
      <c r="F157" s="499" t="s">
        <v>688</v>
      </c>
      <c r="G157" s="500" t="s">
        <v>689</v>
      </c>
      <c r="H157" s="501" t="s">
        <v>672</v>
      </c>
      <c r="I157" s="500" t="s">
        <v>681</v>
      </c>
      <c r="J157" s="500" t="s">
        <v>740</v>
      </c>
      <c r="K157" s="500" t="s">
        <v>672</v>
      </c>
      <c r="L157" s="499" t="s">
        <v>683</v>
      </c>
      <c r="M157" s="505" t="s">
        <v>569</v>
      </c>
      <c r="N157" s="500" t="s">
        <v>672</v>
      </c>
      <c r="O157" s="499" t="s">
        <v>661</v>
      </c>
      <c r="P157" s="500" t="s">
        <v>661</v>
      </c>
      <c r="Q157" s="501" t="s">
        <v>661</v>
      </c>
      <c r="R157" s="500" t="s">
        <v>240</v>
      </c>
      <c r="S157" s="500" t="s">
        <v>803</v>
      </c>
      <c r="T157" s="500" t="s">
        <v>673</v>
      </c>
      <c r="U157" s="499" t="s">
        <v>695</v>
      </c>
      <c r="V157" s="500" t="s">
        <v>803</v>
      </c>
      <c r="W157" s="501" t="s">
        <v>672</v>
      </c>
      <c r="X157" s="500" t="s">
        <v>661</v>
      </c>
      <c r="Y157" s="500" t="s">
        <v>661</v>
      </c>
      <c r="Z157" s="500" t="s">
        <v>661</v>
      </c>
      <c r="AA157" s="499" t="s">
        <v>690</v>
      </c>
      <c r="AB157" s="500" t="s">
        <v>687</v>
      </c>
      <c r="AC157" s="501" t="s">
        <v>672</v>
      </c>
      <c r="AD157" s="499" t="s">
        <v>661</v>
      </c>
      <c r="AE157" s="500" t="s">
        <v>661</v>
      </c>
      <c r="AF157" s="501" t="s">
        <v>661</v>
      </c>
      <c r="AG157" s="499" t="s">
        <v>661</v>
      </c>
      <c r="AH157" s="500" t="s">
        <v>661</v>
      </c>
      <c r="AI157" s="500" t="s">
        <v>661</v>
      </c>
      <c r="AJ157" s="499" t="s">
        <v>916</v>
      </c>
      <c r="AK157" s="500" t="s">
        <v>915</v>
      </c>
      <c r="AL157" s="501" t="s">
        <v>672</v>
      </c>
      <c r="AM157" s="500" t="str">
        <f t="shared" si="4"/>
        <v>S2-0119-C1Z0</v>
      </c>
      <c r="AN157" s="500" t="s">
        <v>946</v>
      </c>
      <c r="AO157" s="500">
        <v>1</v>
      </c>
      <c r="AP157" s="499" t="s">
        <v>661</v>
      </c>
      <c r="AQ157" s="500" t="s">
        <v>661</v>
      </c>
      <c r="AR157" s="501" t="s">
        <v>661</v>
      </c>
      <c r="AS157" s="500" t="s">
        <v>661</v>
      </c>
      <c r="AT157" s="500" t="s">
        <v>661</v>
      </c>
      <c r="AU157" s="500" t="s">
        <v>661</v>
      </c>
      <c r="AV157" s="499" t="s">
        <v>661</v>
      </c>
      <c r="AW157" s="500" t="s">
        <v>661</v>
      </c>
      <c r="AX157" s="501" t="s">
        <v>661</v>
      </c>
      <c r="AY157" s="499" t="s">
        <v>661</v>
      </c>
      <c r="AZ157" s="500" t="s">
        <v>661</v>
      </c>
      <c r="BA157" s="501" t="s">
        <v>661</v>
      </c>
      <c r="BB157" s="499" t="s">
        <v>661</v>
      </c>
      <c r="BC157" s="500" t="s">
        <v>661</v>
      </c>
      <c r="BD157" s="501" t="s">
        <v>661</v>
      </c>
      <c r="BE157" s="500" t="s">
        <v>661</v>
      </c>
      <c r="BF157" s="500" t="s">
        <v>661</v>
      </c>
      <c r="BG157" s="500" t="s">
        <v>661</v>
      </c>
      <c r="BH157" s="499" t="s">
        <v>661</v>
      </c>
      <c r="BI157" s="500" t="s">
        <v>661</v>
      </c>
      <c r="BJ157" s="501" t="s">
        <v>661</v>
      </c>
      <c r="BK157" s="500" t="s">
        <v>661</v>
      </c>
      <c r="BL157" s="500" t="s">
        <v>661</v>
      </c>
      <c r="BM157" s="500" t="s">
        <v>661</v>
      </c>
      <c r="BN157" s="499" t="s">
        <v>661</v>
      </c>
      <c r="BO157" s="500" t="s">
        <v>661</v>
      </c>
      <c r="BP157" s="501" t="s">
        <v>661</v>
      </c>
      <c r="BQ157" s="500" t="s">
        <v>661</v>
      </c>
      <c r="BR157" s="500" t="s">
        <v>661</v>
      </c>
      <c r="BS157" s="500" t="s">
        <v>661</v>
      </c>
      <c r="BT157" s="499" t="s">
        <v>661</v>
      </c>
      <c r="BU157" s="500" t="s">
        <v>661</v>
      </c>
      <c r="BV157" s="501" t="s">
        <v>661</v>
      </c>
      <c r="BW157" s="510"/>
      <c r="BX157" s="492" t="str">
        <f t="shared" si="5"/>
        <v>C1Z0</v>
      </c>
      <c r="BY157" s="503" t="s">
        <v>929</v>
      </c>
      <c r="BZ157" s="500" t="s">
        <v>749</v>
      </c>
      <c r="CA157" s="500" t="s">
        <v>738</v>
      </c>
      <c r="CB157" s="449">
        <v>1</v>
      </c>
      <c r="CC157" s="503">
        <v>1</v>
      </c>
      <c r="CD157" s="499" t="s">
        <v>677</v>
      </c>
      <c r="CE157" s="500" t="s">
        <v>662</v>
      </c>
      <c r="CF157" s="501" t="s">
        <v>692</v>
      </c>
      <c r="CG157" s="499" t="s">
        <v>679</v>
      </c>
      <c r="CH157" s="500" t="s">
        <v>732</v>
      </c>
      <c r="CI157" s="501" t="s">
        <v>692</v>
      </c>
      <c r="CJ157" s="499" t="s">
        <v>678</v>
      </c>
      <c r="CK157" s="500" t="s">
        <v>733</v>
      </c>
      <c r="CL157" s="501" t="s">
        <v>673</v>
      </c>
      <c r="CM157" s="499" t="s">
        <v>680</v>
      </c>
      <c r="CN157" s="500" t="s">
        <v>734</v>
      </c>
      <c r="CO157" s="501" t="s">
        <v>673</v>
      </c>
      <c r="CP157" s="499" t="s">
        <v>661</v>
      </c>
      <c r="CQ157" s="500" t="s">
        <v>661</v>
      </c>
      <c r="CR157" s="501" t="s">
        <v>661</v>
      </c>
      <c r="CS157" s="499" t="s">
        <v>661</v>
      </c>
      <c r="CT157" s="500" t="s">
        <v>661</v>
      </c>
      <c r="CU157" s="501" t="s">
        <v>661</v>
      </c>
      <c r="CV157" s="503" t="s">
        <v>945</v>
      </c>
      <c r="CW157" s="499" t="s">
        <v>718</v>
      </c>
      <c r="CX157" s="500" t="s">
        <v>686</v>
      </c>
      <c r="CY157" s="501" t="s">
        <v>672</v>
      </c>
      <c r="CZ157" s="503">
        <v>0</v>
      </c>
      <c r="DA157" s="499" t="s">
        <v>661</v>
      </c>
      <c r="DB157" s="500" t="s">
        <v>661</v>
      </c>
      <c r="DC157" s="501" t="s">
        <v>661</v>
      </c>
      <c r="DD157" s="509"/>
      <c r="DE157" s="510"/>
      <c r="DG157" s="31"/>
      <c r="DH157" s="31"/>
    </row>
    <row r="158" spans="1:231" s="28" customFormat="1" ht="12.75" customHeight="1" x14ac:dyDescent="0.15">
      <c r="A158" s="492"/>
      <c r="B158" s="504" t="s">
        <v>842</v>
      </c>
      <c r="C158" s="499" t="s">
        <v>693</v>
      </c>
      <c r="D158" s="500" t="s">
        <v>226</v>
      </c>
      <c r="E158" s="501" t="s">
        <v>672</v>
      </c>
      <c r="F158" s="499" t="s">
        <v>688</v>
      </c>
      <c r="G158" s="500" t="s">
        <v>689</v>
      </c>
      <c r="H158" s="501" t="s">
        <v>672</v>
      </c>
      <c r="I158" s="500" t="s">
        <v>681</v>
      </c>
      <c r="J158" s="500" t="s">
        <v>740</v>
      </c>
      <c r="K158" s="500" t="s">
        <v>672</v>
      </c>
      <c r="L158" s="499" t="s">
        <v>683</v>
      </c>
      <c r="M158" s="505" t="s">
        <v>569</v>
      </c>
      <c r="N158" s="500" t="s">
        <v>672</v>
      </c>
      <c r="O158" s="499" t="s">
        <v>661</v>
      </c>
      <c r="P158" s="500" t="s">
        <v>661</v>
      </c>
      <c r="Q158" s="501" t="s">
        <v>661</v>
      </c>
      <c r="R158" s="500" t="s">
        <v>240</v>
      </c>
      <c r="S158" s="500" t="s">
        <v>803</v>
      </c>
      <c r="T158" s="500" t="s">
        <v>673</v>
      </c>
      <c r="U158" s="499" t="s">
        <v>695</v>
      </c>
      <c r="V158" s="500" t="s">
        <v>803</v>
      </c>
      <c r="W158" s="501" t="s">
        <v>672</v>
      </c>
      <c r="X158" s="500" t="s">
        <v>661</v>
      </c>
      <c r="Y158" s="500" t="s">
        <v>661</v>
      </c>
      <c r="Z158" s="500" t="s">
        <v>661</v>
      </c>
      <c r="AA158" s="499" t="s">
        <v>690</v>
      </c>
      <c r="AB158" s="500" t="s">
        <v>687</v>
      </c>
      <c r="AC158" s="501" t="s">
        <v>672</v>
      </c>
      <c r="AD158" s="499" t="s">
        <v>661</v>
      </c>
      <c r="AE158" s="500" t="s">
        <v>661</v>
      </c>
      <c r="AF158" s="501" t="s">
        <v>661</v>
      </c>
      <c r="AG158" s="499" t="s">
        <v>661</v>
      </c>
      <c r="AH158" s="500" t="s">
        <v>661</v>
      </c>
      <c r="AI158" s="500" t="s">
        <v>661</v>
      </c>
      <c r="AJ158" s="499" t="s">
        <v>916</v>
      </c>
      <c r="AK158" s="500" t="s">
        <v>915</v>
      </c>
      <c r="AL158" s="501" t="s">
        <v>672</v>
      </c>
      <c r="AM158" s="500" t="str">
        <f t="shared" si="4"/>
        <v>S2-0119-C1Z0</v>
      </c>
      <c r="AN158" s="500" t="s">
        <v>946</v>
      </c>
      <c r="AO158" s="500">
        <v>1</v>
      </c>
      <c r="AP158" s="499" t="s">
        <v>661</v>
      </c>
      <c r="AQ158" s="500" t="s">
        <v>661</v>
      </c>
      <c r="AR158" s="501" t="s">
        <v>661</v>
      </c>
      <c r="AS158" s="500" t="s">
        <v>661</v>
      </c>
      <c r="AT158" s="500" t="s">
        <v>661</v>
      </c>
      <c r="AU158" s="500" t="s">
        <v>661</v>
      </c>
      <c r="AV158" s="499" t="s">
        <v>661</v>
      </c>
      <c r="AW158" s="500" t="s">
        <v>661</v>
      </c>
      <c r="AX158" s="501" t="s">
        <v>661</v>
      </c>
      <c r="AY158" s="499" t="s">
        <v>661</v>
      </c>
      <c r="AZ158" s="500" t="s">
        <v>661</v>
      </c>
      <c r="BA158" s="501" t="s">
        <v>661</v>
      </c>
      <c r="BB158" s="499" t="s">
        <v>661</v>
      </c>
      <c r="BC158" s="500" t="s">
        <v>661</v>
      </c>
      <c r="BD158" s="501" t="s">
        <v>661</v>
      </c>
      <c r="BE158" s="500" t="s">
        <v>661</v>
      </c>
      <c r="BF158" s="500" t="s">
        <v>661</v>
      </c>
      <c r="BG158" s="500" t="s">
        <v>661</v>
      </c>
      <c r="BH158" s="499" t="s">
        <v>661</v>
      </c>
      <c r="BI158" s="500" t="s">
        <v>661</v>
      </c>
      <c r="BJ158" s="501" t="s">
        <v>661</v>
      </c>
      <c r="BK158" s="500" t="s">
        <v>661</v>
      </c>
      <c r="BL158" s="500" t="s">
        <v>661</v>
      </c>
      <c r="BM158" s="500" t="s">
        <v>661</v>
      </c>
      <c r="BN158" s="499" t="s">
        <v>661</v>
      </c>
      <c r="BO158" s="500" t="s">
        <v>661</v>
      </c>
      <c r="BP158" s="501" t="s">
        <v>661</v>
      </c>
      <c r="BQ158" s="500" t="s">
        <v>661</v>
      </c>
      <c r="BR158" s="500" t="s">
        <v>661</v>
      </c>
      <c r="BS158" s="500" t="s">
        <v>661</v>
      </c>
      <c r="BT158" s="499" t="s">
        <v>661</v>
      </c>
      <c r="BU158" s="500" t="s">
        <v>661</v>
      </c>
      <c r="BV158" s="501" t="s">
        <v>661</v>
      </c>
      <c r="BW158" s="508"/>
      <c r="BX158" s="492" t="str">
        <f t="shared" si="5"/>
        <v>C1Z0</v>
      </c>
      <c r="BY158" s="503" t="s">
        <v>929</v>
      </c>
      <c r="BZ158" s="500" t="s">
        <v>749</v>
      </c>
      <c r="CA158" s="500" t="s">
        <v>738</v>
      </c>
      <c r="CB158" s="449">
        <v>1</v>
      </c>
      <c r="CC158" s="503">
        <v>1</v>
      </c>
      <c r="CD158" s="499" t="s">
        <v>677</v>
      </c>
      <c r="CE158" s="500" t="s">
        <v>662</v>
      </c>
      <c r="CF158" s="501" t="s">
        <v>692</v>
      </c>
      <c r="CG158" s="499" t="s">
        <v>679</v>
      </c>
      <c r="CH158" s="500" t="s">
        <v>732</v>
      </c>
      <c r="CI158" s="501" t="s">
        <v>692</v>
      </c>
      <c r="CJ158" s="499" t="s">
        <v>678</v>
      </c>
      <c r="CK158" s="500" t="s">
        <v>733</v>
      </c>
      <c r="CL158" s="501" t="s">
        <v>673</v>
      </c>
      <c r="CM158" s="499" t="s">
        <v>680</v>
      </c>
      <c r="CN158" s="500" t="s">
        <v>734</v>
      </c>
      <c r="CO158" s="501" t="s">
        <v>673</v>
      </c>
      <c r="CP158" s="499" t="s">
        <v>661</v>
      </c>
      <c r="CQ158" s="500" t="s">
        <v>661</v>
      </c>
      <c r="CR158" s="501" t="s">
        <v>661</v>
      </c>
      <c r="CS158" s="499" t="s">
        <v>661</v>
      </c>
      <c r="CT158" s="500" t="s">
        <v>661</v>
      </c>
      <c r="CU158" s="501" t="s">
        <v>661</v>
      </c>
      <c r="CV158" s="503" t="s">
        <v>945</v>
      </c>
      <c r="CW158" s="499" t="s">
        <v>718</v>
      </c>
      <c r="CX158" s="500" t="s">
        <v>686</v>
      </c>
      <c r="CY158" s="501" t="s">
        <v>672</v>
      </c>
      <c r="CZ158" s="503">
        <v>0</v>
      </c>
      <c r="DA158" s="499" t="s">
        <v>661</v>
      </c>
      <c r="DB158" s="500" t="s">
        <v>661</v>
      </c>
      <c r="DC158" s="501" t="s">
        <v>661</v>
      </c>
      <c r="DD158" s="507"/>
      <c r="DE158" s="508"/>
      <c r="DF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</row>
    <row r="159" spans="1:231" s="28" customFormat="1" ht="12.75" customHeight="1" x14ac:dyDescent="0.15">
      <c r="A159" s="492"/>
      <c r="B159" s="504" t="s">
        <v>843</v>
      </c>
      <c r="C159" s="499" t="s">
        <v>691</v>
      </c>
      <c r="D159" s="500" t="s">
        <v>226</v>
      </c>
      <c r="E159" s="501" t="s">
        <v>672</v>
      </c>
      <c r="F159" s="504" t="s">
        <v>688</v>
      </c>
      <c r="G159" s="505" t="s">
        <v>689</v>
      </c>
      <c r="H159" s="506" t="s">
        <v>672</v>
      </c>
      <c r="I159" s="500" t="s">
        <v>681</v>
      </c>
      <c r="J159" s="500" t="s">
        <v>740</v>
      </c>
      <c r="K159" s="500" t="s">
        <v>672</v>
      </c>
      <c r="L159" s="504" t="s">
        <v>683</v>
      </c>
      <c r="M159" s="505" t="s">
        <v>569</v>
      </c>
      <c r="N159" s="505" t="s">
        <v>672</v>
      </c>
      <c r="O159" s="499" t="s">
        <v>661</v>
      </c>
      <c r="P159" s="500" t="s">
        <v>661</v>
      </c>
      <c r="Q159" s="501" t="s">
        <v>661</v>
      </c>
      <c r="R159" s="500" t="s">
        <v>240</v>
      </c>
      <c r="S159" s="500" t="s">
        <v>803</v>
      </c>
      <c r="T159" s="500" t="s">
        <v>673</v>
      </c>
      <c r="U159" s="499" t="s">
        <v>695</v>
      </c>
      <c r="V159" s="500" t="s">
        <v>803</v>
      </c>
      <c r="W159" s="501" t="s">
        <v>672</v>
      </c>
      <c r="X159" s="500" t="s">
        <v>661</v>
      </c>
      <c r="Y159" s="500" t="s">
        <v>661</v>
      </c>
      <c r="Z159" s="500" t="s">
        <v>661</v>
      </c>
      <c r="AA159" s="499" t="s">
        <v>690</v>
      </c>
      <c r="AB159" s="500" t="s">
        <v>687</v>
      </c>
      <c r="AC159" s="501" t="s">
        <v>672</v>
      </c>
      <c r="AD159" s="499" t="s">
        <v>661</v>
      </c>
      <c r="AE159" s="500" t="s">
        <v>661</v>
      </c>
      <c r="AF159" s="501" t="s">
        <v>661</v>
      </c>
      <c r="AG159" s="499" t="s">
        <v>661</v>
      </c>
      <c r="AH159" s="500" t="s">
        <v>661</v>
      </c>
      <c r="AI159" s="500" t="s">
        <v>661</v>
      </c>
      <c r="AJ159" s="499" t="s">
        <v>916</v>
      </c>
      <c r="AK159" s="500" t="s">
        <v>915</v>
      </c>
      <c r="AL159" s="501" t="s">
        <v>672</v>
      </c>
      <c r="AM159" s="500" t="str">
        <f t="shared" si="4"/>
        <v>S2-0119-D1Z0</v>
      </c>
      <c r="AN159" s="500" t="s">
        <v>946</v>
      </c>
      <c r="AO159" s="500">
        <v>1</v>
      </c>
      <c r="AP159" s="499" t="s">
        <v>661</v>
      </c>
      <c r="AQ159" s="500" t="s">
        <v>661</v>
      </c>
      <c r="AR159" s="501" t="s">
        <v>661</v>
      </c>
      <c r="AS159" s="500" t="s">
        <v>661</v>
      </c>
      <c r="AT159" s="500" t="s">
        <v>661</v>
      </c>
      <c r="AU159" s="500" t="s">
        <v>661</v>
      </c>
      <c r="AV159" s="499" t="s">
        <v>661</v>
      </c>
      <c r="AW159" s="500" t="s">
        <v>661</v>
      </c>
      <c r="AX159" s="501" t="s">
        <v>661</v>
      </c>
      <c r="AY159" s="499" t="s">
        <v>661</v>
      </c>
      <c r="AZ159" s="500" t="s">
        <v>661</v>
      </c>
      <c r="BA159" s="501" t="s">
        <v>661</v>
      </c>
      <c r="BB159" s="499" t="s">
        <v>661</v>
      </c>
      <c r="BC159" s="500" t="s">
        <v>661</v>
      </c>
      <c r="BD159" s="501" t="s">
        <v>661</v>
      </c>
      <c r="BE159" s="500" t="s">
        <v>661</v>
      </c>
      <c r="BF159" s="500" t="s">
        <v>661</v>
      </c>
      <c r="BG159" s="500" t="s">
        <v>661</v>
      </c>
      <c r="BH159" s="499" t="s">
        <v>661</v>
      </c>
      <c r="BI159" s="500" t="s">
        <v>661</v>
      </c>
      <c r="BJ159" s="501" t="s">
        <v>661</v>
      </c>
      <c r="BK159" s="500" t="s">
        <v>661</v>
      </c>
      <c r="BL159" s="500" t="s">
        <v>661</v>
      </c>
      <c r="BM159" s="500" t="s">
        <v>661</v>
      </c>
      <c r="BN159" s="499" t="s">
        <v>661</v>
      </c>
      <c r="BO159" s="500" t="s">
        <v>661</v>
      </c>
      <c r="BP159" s="501" t="s">
        <v>661</v>
      </c>
      <c r="BQ159" s="500" t="s">
        <v>661</v>
      </c>
      <c r="BR159" s="500" t="s">
        <v>661</v>
      </c>
      <c r="BS159" s="500" t="s">
        <v>661</v>
      </c>
      <c r="BT159" s="499" t="s">
        <v>661</v>
      </c>
      <c r="BU159" s="500" t="s">
        <v>661</v>
      </c>
      <c r="BV159" s="501" t="s">
        <v>661</v>
      </c>
      <c r="BW159" s="510"/>
      <c r="BX159" s="492" t="str">
        <f t="shared" si="5"/>
        <v>D1Z0</v>
      </c>
      <c r="BY159" s="503" t="s">
        <v>931</v>
      </c>
      <c r="BZ159" s="500" t="s">
        <v>810</v>
      </c>
      <c r="CA159" s="500" t="s">
        <v>738</v>
      </c>
      <c r="CB159" s="449">
        <v>1</v>
      </c>
      <c r="CC159" s="503">
        <v>1</v>
      </c>
      <c r="CD159" s="499" t="s">
        <v>677</v>
      </c>
      <c r="CE159" s="500" t="s">
        <v>662</v>
      </c>
      <c r="CF159" s="501" t="s">
        <v>692</v>
      </c>
      <c r="CG159" s="499" t="s">
        <v>679</v>
      </c>
      <c r="CH159" s="500" t="s">
        <v>732</v>
      </c>
      <c r="CI159" s="501" t="s">
        <v>692</v>
      </c>
      <c r="CJ159" s="499" t="s">
        <v>678</v>
      </c>
      <c r="CK159" s="500" t="s">
        <v>733</v>
      </c>
      <c r="CL159" s="501" t="s">
        <v>673</v>
      </c>
      <c r="CM159" s="499" t="s">
        <v>680</v>
      </c>
      <c r="CN159" s="500" t="s">
        <v>734</v>
      </c>
      <c r="CO159" s="501" t="s">
        <v>673</v>
      </c>
      <c r="CP159" s="499" t="s">
        <v>661</v>
      </c>
      <c r="CQ159" s="500" t="s">
        <v>661</v>
      </c>
      <c r="CR159" s="501" t="s">
        <v>661</v>
      </c>
      <c r="CS159" s="499" t="s">
        <v>661</v>
      </c>
      <c r="CT159" s="500" t="s">
        <v>661</v>
      </c>
      <c r="CU159" s="501" t="s">
        <v>661</v>
      </c>
      <c r="CV159" s="503" t="s">
        <v>945</v>
      </c>
      <c r="CW159" s="499" t="s">
        <v>718</v>
      </c>
      <c r="CX159" s="500" t="s">
        <v>686</v>
      </c>
      <c r="CY159" s="501" t="s">
        <v>672</v>
      </c>
      <c r="CZ159" s="503">
        <v>0</v>
      </c>
      <c r="DA159" s="499" t="s">
        <v>661</v>
      </c>
      <c r="DB159" s="500" t="s">
        <v>661</v>
      </c>
      <c r="DC159" s="501" t="s">
        <v>661</v>
      </c>
      <c r="DD159" s="509"/>
      <c r="DE159" s="510"/>
    </row>
    <row r="160" spans="1:231" s="28" customFormat="1" ht="12.75" customHeight="1" x14ac:dyDescent="0.15">
      <c r="A160" s="492"/>
      <c r="B160" s="504" t="s">
        <v>844</v>
      </c>
      <c r="C160" s="499" t="s">
        <v>693</v>
      </c>
      <c r="D160" s="500" t="s">
        <v>226</v>
      </c>
      <c r="E160" s="501" t="s">
        <v>672</v>
      </c>
      <c r="F160" s="499" t="s">
        <v>688</v>
      </c>
      <c r="G160" s="500" t="s">
        <v>689</v>
      </c>
      <c r="H160" s="501" t="s">
        <v>672</v>
      </c>
      <c r="I160" s="500" t="s">
        <v>681</v>
      </c>
      <c r="J160" s="500" t="s">
        <v>740</v>
      </c>
      <c r="K160" s="500" t="s">
        <v>672</v>
      </c>
      <c r="L160" s="499" t="s">
        <v>683</v>
      </c>
      <c r="M160" s="500" t="s">
        <v>569</v>
      </c>
      <c r="N160" s="500" t="s">
        <v>672</v>
      </c>
      <c r="O160" s="499" t="s">
        <v>661</v>
      </c>
      <c r="P160" s="500" t="s">
        <v>661</v>
      </c>
      <c r="Q160" s="501" t="s">
        <v>661</v>
      </c>
      <c r="R160" s="500" t="s">
        <v>661</v>
      </c>
      <c r="S160" s="500" t="s">
        <v>661</v>
      </c>
      <c r="T160" s="500" t="s">
        <v>661</v>
      </c>
      <c r="U160" s="499" t="s">
        <v>661</v>
      </c>
      <c r="V160" s="500" t="s">
        <v>661</v>
      </c>
      <c r="W160" s="501" t="s">
        <v>661</v>
      </c>
      <c r="X160" s="500" t="s">
        <v>661</v>
      </c>
      <c r="Y160" s="500" t="s">
        <v>661</v>
      </c>
      <c r="Z160" s="500" t="s">
        <v>661</v>
      </c>
      <c r="AA160" s="499" t="s">
        <v>690</v>
      </c>
      <c r="AB160" s="500" t="s">
        <v>687</v>
      </c>
      <c r="AC160" s="501" t="s">
        <v>672</v>
      </c>
      <c r="AD160" s="499" t="s">
        <v>661</v>
      </c>
      <c r="AE160" s="500" t="s">
        <v>661</v>
      </c>
      <c r="AF160" s="501" t="s">
        <v>661</v>
      </c>
      <c r="AG160" s="499" t="s">
        <v>661</v>
      </c>
      <c r="AH160" s="500" t="s">
        <v>661</v>
      </c>
      <c r="AI160" s="500" t="s">
        <v>661</v>
      </c>
      <c r="AJ160" s="499" t="s">
        <v>916</v>
      </c>
      <c r="AK160" s="500" t="s">
        <v>915</v>
      </c>
      <c r="AL160" s="501" t="s">
        <v>672</v>
      </c>
      <c r="AM160" s="500" t="str">
        <f t="shared" si="4"/>
        <v>S2-0119-F1Z0</v>
      </c>
      <c r="AN160" s="500" t="s">
        <v>946</v>
      </c>
      <c r="AO160" s="500">
        <v>1</v>
      </c>
      <c r="AP160" s="499" t="s">
        <v>661</v>
      </c>
      <c r="AQ160" s="500" t="s">
        <v>661</v>
      </c>
      <c r="AR160" s="501" t="s">
        <v>661</v>
      </c>
      <c r="AS160" s="500" t="s">
        <v>661</v>
      </c>
      <c r="AT160" s="500" t="s">
        <v>661</v>
      </c>
      <c r="AU160" s="500" t="s">
        <v>661</v>
      </c>
      <c r="AV160" s="499" t="s">
        <v>661</v>
      </c>
      <c r="AW160" s="500" t="s">
        <v>661</v>
      </c>
      <c r="AX160" s="501" t="s">
        <v>661</v>
      </c>
      <c r="AY160" s="499" t="s">
        <v>661</v>
      </c>
      <c r="AZ160" s="500" t="s">
        <v>661</v>
      </c>
      <c r="BA160" s="501" t="s">
        <v>661</v>
      </c>
      <c r="BB160" s="499" t="s">
        <v>661</v>
      </c>
      <c r="BC160" s="500" t="s">
        <v>661</v>
      </c>
      <c r="BD160" s="501" t="s">
        <v>661</v>
      </c>
      <c r="BE160" s="500" t="s">
        <v>661</v>
      </c>
      <c r="BF160" s="500" t="s">
        <v>661</v>
      </c>
      <c r="BG160" s="500" t="s">
        <v>661</v>
      </c>
      <c r="BH160" s="499" t="s">
        <v>661</v>
      </c>
      <c r="BI160" s="500" t="s">
        <v>661</v>
      </c>
      <c r="BJ160" s="501" t="s">
        <v>661</v>
      </c>
      <c r="BK160" s="500" t="s">
        <v>661</v>
      </c>
      <c r="BL160" s="500" t="s">
        <v>661</v>
      </c>
      <c r="BM160" s="500" t="s">
        <v>661</v>
      </c>
      <c r="BN160" s="499" t="s">
        <v>661</v>
      </c>
      <c r="BO160" s="500" t="s">
        <v>661</v>
      </c>
      <c r="BP160" s="501" t="s">
        <v>661</v>
      </c>
      <c r="BQ160" s="500" t="s">
        <v>661</v>
      </c>
      <c r="BR160" s="500" t="s">
        <v>661</v>
      </c>
      <c r="BS160" s="500" t="s">
        <v>661</v>
      </c>
      <c r="BT160" s="499" t="s">
        <v>661</v>
      </c>
      <c r="BU160" s="500" t="s">
        <v>661</v>
      </c>
      <c r="BV160" s="501" t="s">
        <v>661</v>
      </c>
      <c r="BW160" s="510"/>
      <c r="BX160" s="492" t="str">
        <f t="shared" si="5"/>
        <v>F1Z0</v>
      </c>
      <c r="BY160" s="503" t="s">
        <v>933</v>
      </c>
      <c r="BZ160" s="500" t="s">
        <v>804</v>
      </c>
      <c r="CA160" s="500" t="s">
        <v>738</v>
      </c>
      <c r="CB160" s="449">
        <v>1</v>
      </c>
      <c r="CC160" s="503">
        <v>1</v>
      </c>
      <c r="CD160" s="499" t="s">
        <v>677</v>
      </c>
      <c r="CE160" s="500" t="s">
        <v>662</v>
      </c>
      <c r="CF160" s="501" t="s">
        <v>692</v>
      </c>
      <c r="CG160" s="499" t="s">
        <v>679</v>
      </c>
      <c r="CH160" s="500" t="s">
        <v>732</v>
      </c>
      <c r="CI160" s="501" t="s">
        <v>692</v>
      </c>
      <c r="CJ160" s="499" t="s">
        <v>678</v>
      </c>
      <c r="CK160" s="500" t="s">
        <v>733</v>
      </c>
      <c r="CL160" s="501" t="s">
        <v>673</v>
      </c>
      <c r="CM160" s="499" t="s">
        <v>680</v>
      </c>
      <c r="CN160" s="500" t="s">
        <v>734</v>
      </c>
      <c r="CO160" s="501" t="s">
        <v>673</v>
      </c>
      <c r="CP160" s="499" t="s">
        <v>661</v>
      </c>
      <c r="CQ160" s="500" t="s">
        <v>661</v>
      </c>
      <c r="CR160" s="501" t="s">
        <v>661</v>
      </c>
      <c r="CS160" s="499" t="s">
        <v>661</v>
      </c>
      <c r="CT160" s="500" t="s">
        <v>661</v>
      </c>
      <c r="CU160" s="501" t="s">
        <v>661</v>
      </c>
      <c r="CV160" s="503" t="s">
        <v>945</v>
      </c>
      <c r="CW160" s="499" t="s">
        <v>718</v>
      </c>
      <c r="CX160" s="500" t="s">
        <v>686</v>
      </c>
      <c r="CY160" s="501" t="s">
        <v>672</v>
      </c>
      <c r="CZ160" s="503">
        <v>0</v>
      </c>
      <c r="DA160" s="499" t="s">
        <v>661</v>
      </c>
      <c r="DB160" s="500" t="s">
        <v>661</v>
      </c>
      <c r="DC160" s="501" t="s">
        <v>661</v>
      </c>
      <c r="DD160" s="509"/>
      <c r="DE160" s="510"/>
    </row>
    <row r="161" spans="1:231" s="28" customFormat="1" ht="12.75" customHeight="1" x14ac:dyDescent="0.15">
      <c r="A161" s="492"/>
      <c r="B161" s="504" t="s">
        <v>845</v>
      </c>
      <c r="C161" s="499" t="s">
        <v>691</v>
      </c>
      <c r="D161" s="500" t="s">
        <v>226</v>
      </c>
      <c r="E161" s="501" t="s">
        <v>672</v>
      </c>
      <c r="F161" s="504" t="s">
        <v>688</v>
      </c>
      <c r="G161" s="505" t="s">
        <v>689</v>
      </c>
      <c r="H161" s="506" t="s">
        <v>672</v>
      </c>
      <c r="I161" s="500" t="s">
        <v>681</v>
      </c>
      <c r="J161" s="500" t="s">
        <v>740</v>
      </c>
      <c r="K161" s="500" t="s">
        <v>672</v>
      </c>
      <c r="L161" s="504" t="s">
        <v>683</v>
      </c>
      <c r="M161" s="505" t="s">
        <v>569</v>
      </c>
      <c r="N161" s="505" t="s">
        <v>672</v>
      </c>
      <c r="O161" s="499" t="s">
        <v>907</v>
      </c>
      <c r="P161" s="500" t="s">
        <v>731</v>
      </c>
      <c r="Q161" s="501" t="s">
        <v>672</v>
      </c>
      <c r="R161" s="500" t="s">
        <v>661</v>
      </c>
      <c r="S161" s="500" t="s">
        <v>661</v>
      </c>
      <c r="T161" s="500" t="s">
        <v>661</v>
      </c>
      <c r="U161" s="499" t="s">
        <v>661</v>
      </c>
      <c r="V161" s="500" t="s">
        <v>661</v>
      </c>
      <c r="W161" s="501" t="s">
        <v>661</v>
      </c>
      <c r="X161" s="500" t="s">
        <v>869</v>
      </c>
      <c r="Y161" s="500" t="s">
        <v>910</v>
      </c>
      <c r="Z161" s="500" t="s">
        <v>672</v>
      </c>
      <c r="AA161" s="499" t="s">
        <v>690</v>
      </c>
      <c r="AB161" s="500" t="s">
        <v>687</v>
      </c>
      <c r="AC161" s="501" t="s">
        <v>672</v>
      </c>
      <c r="AD161" s="499" t="s">
        <v>906</v>
      </c>
      <c r="AE161" s="500" t="s">
        <v>687</v>
      </c>
      <c r="AF161" s="501" t="s">
        <v>672</v>
      </c>
      <c r="AG161" s="499" t="s">
        <v>868</v>
      </c>
      <c r="AH161" s="500" t="s">
        <v>687</v>
      </c>
      <c r="AI161" s="500" t="s">
        <v>672</v>
      </c>
      <c r="AJ161" s="499" t="s">
        <v>916</v>
      </c>
      <c r="AK161" s="500" t="s">
        <v>915</v>
      </c>
      <c r="AL161" s="501" t="s">
        <v>672</v>
      </c>
      <c r="AM161" s="500" t="str">
        <f t="shared" si="4"/>
        <v>S2-0119-P1X0</v>
      </c>
      <c r="AN161" s="500" t="s">
        <v>946</v>
      </c>
      <c r="AO161" s="500">
        <v>1</v>
      </c>
      <c r="AP161" s="499" t="s">
        <v>661</v>
      </c>
      <c r="AQ161" s="500" t="s">
        <v>661</v>
      </c>
      <c r="AR161" s="501" t="s">
        <v>661</v>
      </c>
      <c r="AS161" s="500" t="s">
        <v>661</v>
      </c>
      <c r="AT161" s="500" t="s">
        <v>661</v>
      </c>
      <c r="AU161" s="500" t="s">
        <v>661</v>
      </c>
      <c r="AV161" s="499" t="s">
        <v>661</v>
      </c>
      <c r="AW161" s="500" t="s">
        <v>661</v>
      </c>
      <c r="AX161" s="501" t="s">
        <v>661</v>
      </c>
      <c r="AY161" s="499" t="s">
        <v>661</v>
      </c>
      <c r="AZ161" s="500" t="s">
        <v>661</v>
      </c>
      <c r="BA161" s="501" t="s">
        <v>661</v>
      </c>
      <c r="BB161" s="499" t="s">
        <v>661</v>
      </c>
      <c r="BC161" s="500" t="s">
        <v>661</v>
      </c>
      <c r="BD161" s="501" t="s">
        <v>661</v>
      </c>
      <c r="BE161" s="500" t="s">
        <v>661</v>
      </c>
      <c r="BF161" s="500" t="s">
        <v>661</v>
      </c>
      <c r="BG161" s="500" t="s">
        <v>661</v>
      </c>
      <c r="BH161" s="499" t="s">
        <v>661</v>
      </c>
      <c r="BI161" s="500" t="s">
        <v>661</v>
      </c>
      <c r="BJ161" s="501" t="s">
        <v>661</v>
      </c>
      <c r="BK161" s="500" t="s">
        <v>661</v>
      </c>
      <c r="BL161" s="500" t="s">
        <v>661</v>
      </c>
      <c r="BM161" s="500" t="s">
        <v>661</v>
      </c>
      <c r="BN161" s="499" t="s">
        <v>661</v>
      </c>
      <c r="BO161" s="500" t="s">
        <v>661</v>
      </c>
      <c r="BP161" s="501" t="s">
        <v>661</v>
      </c>
      <c r="BQ161" s="500" t="s">
        <v>661</v>
      </c>
      <c r="BR161" s="500" t="s">
        <v>661</v>
      </c>
      <c r="BS161" s="500" t="s">
        <v>661</v>
      </c>
      <c r="BT161" s="499" t="s">
        <v>661</v>
      </c>
      <c r="BU161" s="500" t="s">
        <v>661</v>
      </c>
      <c r="BV161" s="501" t="s">
        <v>661</v>
      </c>
      <c r="BW161" s="510"/>
      <c r="BX161" s="492" t="str">
        <f t="shared" si="5"/>
        <v>P1X0</v>
      </c>
      <c r="BY161" s="503" t="s">
        <v>941</v>
      </c>
      <c r="BZ161" s="500" t="s">
        <v>811</v>
      </c>
      <c r="CA161" s="500" t="s">
        <v>738</v>
      </c>
      <c r="CB161" s="449">
        <v>1</v>
      </c>
      <c r="CC161" s="503">
        <v>1</v>
      </c>
      <c r="CD161" s="499" t="s">
        <v>677</v>
      </c>
      <c r="CE161" s="500" t="s">
        <v>662</v>
      </c>
      <c r="CF161" s="501" t="s">
        <v>692</v>
      </c>
      <c r="CG161" s="499" t="s">
        <v>679</v>
      </c>
      <c r="CH161" s="500" t="s">
        <v>732</v>
      </c>
      <c r="CI161" s="501" t="s">
        <v>692</v>
      </c>
      <c r="CJ161" s="499" t="s">
        <v>678</v>
      </c>
      <c r="CK161" s="500" t="s">
        <v>733</v>
      </c>
      <c r="CL161" s="501" t="s">
        <v>673</v>
      </c>
      <c r="CM161" s="499" t="s">
        <v>680</v>
      </c>
      <c r="CN161" s="500" t="s">
        <v>734</v>
      </c>
      <c r="CO161" s="501" t="s">
        <v>673</v>
      </c>
      <c r="CP161" s="499" t="s">
        <v>661</v>
      </c>
      <c r="CQ161" s="500" t="s">
        <v>661</v>
      </c>
      <c r="CR161" s="501" t="s">
        <v>661</v>
      </c>
      <c r="CS161" s="499" t="s">
        <v>661</v>
      </c>
      <c r="CT161" s="500" t="s">
        <v>661</v>
      </c>
      <c r="CU161" s="501" t="s">
        <v>661</v>
      </c>
      <c r="CV161" s="503" t="s">
        <v>943</v>
      </c>
      <c r="CW161" s="499" t="s">
        <v>927</v>
      </c>
      <c r="CX161" s="500" t="s">
        <v>686</v>
      </c>
      <c r="CY161" s="501" t="s">
        <v>672</v>
      </c>
      <c r="CZ161" s="503">
        <v>0</v>
      </c>
      <c r="DA161" s="499" t="s">
        <v>661</v>
      </c>
      <c r="DB161" s="500" t="s">
        <v>661</v>
      </c>
      <c r="DC161" s="501" t="s">
        <v>661</v>
      </c>
      <c r="DD161" s="509"/>
      <c r="DE161" s="510"/>
    </row>
    <row r="162" spans="1:231" s="28" customFormat="1" ht="12.75" customHeight="1" x14ac:dyDescent="0.15">
      <c r="A162" s="525"/>
      <c r="B162" s="495" t="s">
        <v>846</v>
      </c>
      <c r="C162" s="499" t="s">
        <v>693</v>
      </c>
      <c r="D162" s="500" t="s">
        <v>226</v>
      </c>
      <c r="E162" s="501" t="s">
        <v>672</v>
      </c>
      <c r="F162" s="499" t="s">
        <v>688</v>
      </c>
      <c r="G162" s="500" t="s">
        <v>689</v>
      </c>
      <c r="H162" s="501" t="s">
        <v>672</v>
      </c>
      <c r="I162" s="499" t="s">
        <v>681</v>
      </c>
      <c r="J162" s="500" t="s">
        <v>740</v>
      </c>
      <c r="K162" s="501" t="s">
        <v>672</v>
      </c>
      <c r="L162" s="499" t="s">
        <v>683</v>
      </c>
      <c r="M162" s="500" t="s">
        <v>569</v>
      </c>
      <c r="N162" s="501" t="s">
        <v>672</v>
      </c>
      <c r="O162" s="500" t="s">
        <v>907</v>
      </c>
      <c r="P162" s="500" t="s">
        <v>731</v>
      </c>
      <c r="Q162" s="500" t="s">
        <v>672</v>
      </c>
      <c r="R162" s="499" t="s">
        <v>661</v>
      </c>
      <c r="S162" s="500" t="s">
        <v>661</v>
      </c>
      <c r="T162" s="500" t="s">
        <v>661</v>
      </c>
      <c r="U162" s="499" t="s">
        <v>661</v>
      </c>
      <c r="V162" s="500" t="s">
        <v>661</v>
      </c>
      <c r="W162" s="501" t="s">
        <v>661</v>
      </c>
      <c r="X162" s="500" t="s">
        <v>869</v>
      </c>
      <c r="Y162" s="500" t="s">
        <v>910</v>
      </c>
      <c r="Z162" s="501" t="s">
        <v>672</v>
      </c>
      <c r="AA162" s="500" t="s">
        <v>690</v>
      </c>
      <c r="AB162" s="500" t="s">
        <v>687</v>
      </c>
      <c r="AC162" s="500" t="s">
        <v>672</v>
      </c>
      <c r="AD162" s="499" t="s">
        <v>906</v>
      </c>
      <c r="AE162" s="500" t="s">
        <v>870</v>
      </c>
      <c r="AF162" s="501" t="s">
        <v>672</v>
      </c>
      <c r="AG162" s="500" t="s">
        <v>868</v>
      </c>
      <c r="AH162" s="500" t="s">
        <v>870</v>
      </c>
      <c r="AI162" s="500" t="s">
        <v>672</v>
      </c>
      <c r="AJ162" s="499" t="s">
        <v>916</v>
      </c>
      <c r="AK162" s="500" t="s">
        <v>915</v>
      </c>
      <c r="AL162" s="501" t="s">
        <v>672</v>
      </c>
      <c r="AM162" s="500" t="str">
        <f t="shared" si="4"/>
        <v>S2-0119-P1X0</v>
      </c>
      <c r="AN162" s="500" t="s">
        <v>946</v>
      </c>
      <c r="AO162" s="500">
        <v>1</v>
      </c>
      <c r="AP162" s="499" t="s">
        <v>661</v>
      </c>
      <c r="AQ162" s="500" t="s">
        <v>661</v>
      </c>
      <c r="AR162" s="501" t="s">
        <v>661</v>
      </c>
      <c r="AS162" s="500" t="s">
        <v>661</v>
      </c>
      <c r="AT162" s="500" t="s">
        <v>661</v>
      </c>
      <c r="AU162" s="500" t="s">
        <v>661</v>
      </c>
      <c r="AV162" s="499" t="s">
        <v>661</v>
      </c>
      <c r="AW162" s="500" t="s">
        <v>661</v>
      </c>
      <c r="AX162" s="501" t="s">
        <v>661</v>
      </c>
      <c r="AY162" s="499" t="s">
        <v>661</v>
      </c>
      <c r="AZ162" s="500" t="s">
        <v>661</v>
      </c>
      <c r="BA162" s="501" t="s">
        <v>661</v>
      </c>
      <c r="BB162" s="499" t="s">
        <v>661</v>
      </c>
      <c r="BC162" s="500" t="s">
        <v>661</v>
      </c>
      <c r="BD162" s="501" t="s">
        <v>661</v>
      </c>
      <c r="BE162" s="500" t="s">
        <v>661</v>
      </c>
      <c r="BF162" s="500" t="s">
        <v>661</v>
      </c>
      <c r="BG162" s="500" t="s">
        <v>661</v>
      </c>
      <c r="BH162" s="499" t="s">
        <v>661</v>
      </c>
      <c r="BI162" s="500" t="s">
        <v>661</v>
      </c>
      <c r="BJ162" s="501" t="s">
        <v>661</v>
      </c>
      <c r="BK162" s="500" t="s">
        <v>661</v>
      </c>
      <c r="BL162" s="500" t="s">
        <v>661</v>
      </c>
      <c r="BM162" s="500" t="s">
        <v>661</v>
      </c>
      <c r="BN162" s="499" t="s">
        <v>661</v>
      </c>
      <c r="BO162" s="500" t="s">
        <v>661</v>
      </c>
      <c r="BP162" s="501" t="s">
        <v>661</v>
      </c>
      <c r="BQ162" s="500" t="s">
        <v>661</v>
      </c>
      <c r="BR162" s="500" t="s">
        <v>661</v>
      </c>
      <c r="BS162" s="500" t="s">
        <v>661</v>
      </c>
      <c r="BT162" s="499" t="s">
        <v>661</v>
      </c>
      <c r="BU162" s="500" t="s">
        <v>661</v>
      </c>
      <c r="BV162" s="501" t="s">
        <v>661</v>
      </c>
      <c r="BW162" s="510"/>
      <c r="BX162" s="492" t="str">
        <f t="shared" si="5"/>
        <v>P1X0</v>
      </c>
      <c r="BY162" s="503" t="s">
        <v>941</v>
      </c>
      <c r="BZ162" s="500" t="s">
        <v>811</v>
      </c>
      <c r="CA162" s="500" t="s">
        <v>738</v>
      </c>
      <c r="CB162" s="449">
        <v>1</v>
      </c>
      <c r="CC162" s="503">
        <v>1</v>
      </c>
      <c r="CD162" s="499" t="s">
        <v>677</v>
      </c>
      <c r="CE162" s="500" t="s">
        <v>662</v>
      </c>
      <c r="CF162" s="501" t="s">
        <v>692</v>
      </c>
      <c r="CG162" s="499" t="s">
        <v>679</v>
      </c>
      <c r="CH162" s="500" t="s">
        <v>732</v>
      </c>
      <c r="CI162" s="501" t="s">
        <v>692</v>
      </c>
      <c r="CJ162" s="499" t="s">
        <v>678</v>
      </c>
      <c r="CK162" s="500" t="s">
        <v>733</v>
      </c>
      <c r="CL162" s="501" t="s">
        <v>673</v>
      </c>
      <c r="CM162" s="499" t="s">
        <v>680</v>
      </c>
      <c r="CN162" s="500" t="s">
        <v>734</v>
      </c>
      <c r="CO162" s="501" t="s">
        <v>673</v>
      </c>
      <c r="CP162" s="499" t="s">
        <v>661</v>
      </c>
      <c r="CQ162" s="500" t="s">
        <v>661</v>
      </c>
      <c r="CR162" s="501" t="s">
        <v>661</v>
      </c>
      <c r="CS162" s="499" t="s">
        <v>661</v>
      </c>
      <c r="CT162" s="500" t="s">
        <v>661</v>
      </c>
      <c r="CU162" s="501" t="s">
        <v>661</v>
      </c>
      <c r="CV162" s="503" t="s">
        <v>943</v>
      </c>
      <c r="CW162" s="499" t="s">
        <v>927</v>
      </c>
      <c r="CX162" s="500" t="s">
        <v>686</v>
      </c>
      <c r="CY162" s="501" t="s">
        <v>672</v>
      </c>
      <c r="CZ162" s="503">
        <v>0</v>
      </c>
      <c r="DA162" s="499" t="s">
        <v>661</v>
      </c>
      <c r="DB162" s="500" t="s">
        <v>661</v>
      </c>
      <c r="DC162" s="501" t="s">
        <v>661</v>
      </c>
      <c r="DD162" s="509"/>
      <c r="DE162" s="510"/>
    </row>
    <row r="163" spans="1:231" s="28" customFormat="1" ht="12.75" customHeight="1" x14ac:dyDescent="0.15">
      <c r="A163" s="525"/>
      <c r="B163" s="495" t="s">
        <v>847</v>
      </c>
      <c r="C163" s="499" t="s">
        <v>691</v>
      </c>
      <c r="D163" s="500" t="s">
        <v>226</v>
      </c>
      <c r="E163" s="501" t="s">
        <v>672</v>
      </c>
      <c r="F163" s="499" t="s">
        <v>688</v>
      </c>
      <c r="G163" s="500" t="s">
        <v>689</v>
      </c>
      <c r="H163" s="501" t="s">
        <v>672</v>
      </c>
      <c r="I163" s="504" t="s">
        <v>681</v>
      </c>
      <c r="J163" s="505" t="s">
        <v>740</v>
      </c>
      <c r="K163" s="506" t="s">
        <v>672</v>
      </c>
      <c r="L163" s="504" t="s">
        <v>683</v>
      </c>
      <c r="M163" s="500" t="s">
        <v>569</v>
      </c>
      <c r="N163" s="506" t="s">
        <v>672</v>
      </c>
      <c r="O163" s="500" t="s">
        <v>907</v>
      </c>
      <c r="P163" s="500" t="s">
        <v>731</v>
      </c>
      <c r="Q163" s="500" t="s">
        <v>672</v>
      </c>
      <c r="R163" s="499" t="s">
        <v>240</v>
      </c>
      <c r="S163" s="500" t="s">
        <v>803</v>
      </c>
      <c r="T163" s="500" t="s">
        <v>672</v>
      </c>
      <c r="U163" s="499" t="s">
        <v>695</v>
      </c>
      <c r="V163" s="500" t="s">
        <v>803</v>
      </c>
      <c r="W163" s="501" t="s">
        <v>672</v>
      </c>
      <c r="X163" s="500" t="s">
        <v>869</v>
      </c>
      <c r="Y163" s="500" t="s">
        <v>871</v>
      </c>
      <c r="Z163" s="501" t="s">
        <v>672</v>
      </c>
      <c r="AA163" s="500" t="s">
        <v>690</v>
      </c>
      <c r="AB163" s="500" t="s">
        <v>687</v>
      </c>
      <c r="AC163" s="500" t="s">
        <v>672</v>
      </c>
      <c r="AD163" s="499" t="s">
        <v>906</v>
      </c>
      <c r="AE163" s="500" t="s">
        <v>870</v>
      </c>
      <c r="AF163" s="501" t="s">
        <v>672</v>
      </c>
      <c r="AG163" s="500" t="s">
        <v>868</v>
      </c>
      <c r="AH163" s="500" t="s">
        <v>870</v>
      </c>
      <c r="AI163" s="500" t="s">
        <v>672</v>
      </c>
      <c r="AJ163" s="499" t="s">
        <v>916</v>
      </c>
      <c r="AK163" s="500" t="s">
        <v>915</v>
      </c>
      <c r="AL163" s="501" t="s">
        <v>672</v>
      </c>
      <c r="AM163" s="500" t="str">
        <f t="shared" si="4"/>
        <v>S2-0119-D1X4-1</v>
      </c>
      <c r="AN163" s="500" t="s">
        <v>946</v>
      </c>
      <c r="AO163" s="500">
        <v>1</v>
      </c>
      <c r="AP163" s="499" t="s">
        <v>661</v>
      </c>
      <c r="AQ163" s="500" t="s">
        <v>661</v>
      </c>
      <c r="AR163" s="501" t="s">
        <v>661</v>
      </c>
      <c r="AS163" s="500" t="s">
        <v>661</v>
      </c>
      <c r="AT163" s="500" t="s">
        <v>661</v>
      </c>
      <c r="AU163" s="500" t="s">
        <v>661</v>
      </c>
      <c r="AV163" s="499" t="s">
        <v>661</v>
      </c>
      <c r="AW163" s="500" t="s">
        <v>661</v>
      </c>
      <c r="AX163" s="501" t="s">
        <v>661</v>
      </c>
      <c r="AY163" s="499" t="s">
        <v>661</v>
      </c>
      <c r="AZ163" s="500" t="s">
        <v>661</v>
      </c>
      <c r="BA163" s="501" t="s">
        <v>661</v>
      </c>
      <c r="BB163" s="499" t="s">
        <v>661</v>
      </c>
      <c r="BC163" s="500" t="s">
        <v>661</v>
      </c>
      <c r="BD163" s="501" t="s">
        <v>661</v>
      </c>
      <c r="BE163" s="500" t="s">
        <v>661</v>
      </c>
      <c r="BF163" s="500" t="s">
        <v>661</v>
      </c>
      <c r="BG163" s="500" t="s">
        <v>661</v>
      </c>
      <c r="BH163" s="499" t="s">
        <v>661</v>
      </c>
      <c r="BI163" s="500" t="s">
        <v>661</v>
      </c>
      <c r="BJ163" s="501" t="s">
        <v>661</v>
      </c>
      <c r="BK163" s="500" t="s">
        <v>661</v>
      </c>
      <c r="BL163" s="500" t="s">
        <v>661</v>
      </c>
      <c r="BM163" s="500" t="s">
        <v>661</v>
      </c>
      <c r="BN163" s="499" t="s">
        <v>661</v>
      </c>
      <c r="BO163" s="500" t="s">
        <v>661</v>
      </c>
      <c r="BP163" s="501" t="s">
        <v>661</v>
      </c>
      <c r="BQ163" s="500" t="s">
        <v>661</v>
      </c>
      <c r="BR163" s="500" t="s">
        <v>661</v>
      </c>
      <c r="BS163" s="500" t="s">
        <v>661</v>
      </c>
      <c r="BT163" s="499" t="s">
        <v>661</v>
      </c>
      <c r="BU163" s="500" t="s">
        <v>661</v>
      </c>
      <c r="BV163" s="501" t="s">
        <v>661</v>
      </c>
      <c r="BW163" s="510"/>
      <c r="BX163" s="492" t="str">
        <f t="shared" si="5"/>
        <v>D1X4-1</v>
      </c>
      <c r="BY163" s="503" t="s">
        <v>931</v>
      </c>
      <c r="BZ163" s="500" t="s">
        <v>810</v>
      </c>
      <c r="CA163" s="500" t="s">
        <v>738</v>
      </c>
      <c r="CB163" s="449">
        <v>1</v>
      </c>
      <c r="CC163" s="503">
        <v>1</v>
      </c>
      <c r="CD163" s="499" t="s">
        <v>677</v>
      </c>
      <c r="CE163" s="500" t="s">
        <v>662</v>
      </c>
      <c r="CF163" s="501" t="s">
        <v>692</v>
      </c>
      <c r="CG163" s="499" t="s">
        <v>679</v>
      </c>
      <c r="CH163" s="500" t="s">
        <v>732</v>
      </c>
      <c r="CI163" s="501" t="s">
        <v>692</v>
      </c>
      <c r="CJ163" s="499" t="s">
        <v>678</v>
      </c>
      <c r="CK163" s="500" t="s">
        <v>733</v>
      </c>
      <c r="CL163" s="501" t="s">
        <v>673</v>
      </c>
      <c r="CM163" s="499" t="s">
        <v>680</v>
      </c>
      <c r="CN163" s="500" t="s">
        <v>734</v>
      </c>
      <c r="CO163" s="501" t="s">
        <v>673</v>
      </c>
      <c r="CP163" s="499" t="s">
        <v>661</v>
      </c>
      <c r="CQ163" s="500" t="s">
        <v>661</v>
      </c>
      <c r="CR163" s="501" t="s">
        <v>661</v>
      </c>
      <c r="CS163" s="499" t="s">
        <v>661</v>
      </c>
      <c r="CT163" s="500" t="s">
        <v>661</v>
      </c>
      <c r="CU163" s="501" t="s">
        <v>661</v>
      </c>
      <c r="CV163" s="503" t="s">
        <v>943</v>
      </c>
      <c r="CW163" s="499" t="s">
        <v>927</v>
      </c>
      <c r="CX163" s="500" t="s">
        <v>686</v>
      </c>
      <c r="CY163" s="501" t="s">
        <v>672</v>
      </c>
      <c r="CZ163" s="503">
        <v>4</v>
      </c>
      <c r="DA163" s="499" t="s">
        <v>752</v>
      </c>
      <c r="DB163" s="500" t="s">
        <v>736</v>
      </c>
      <c r="DC163" s="501" t="s">
        <v>672</v>
      </c>
      <c r="DD163" s="503">
        <v>-1</v>
      </c>
      <c r="DE163" s="510"/>
      <c r="DG163" s="31"/>
      <c r="DH163" s="31"/>
    </row>
    <row r="164" spans="1:231" s="28" customFormat="1" ht="12.75" customHeight="1" x14ac:dyDescent="0.15">
      <c r="A164" s="525"/>
      <c r="B164" s="495" t="s">
        <v>848</v>
      </c>
      <c r="C164" s="499" t="s">
        <v>693</v>
      </c>
      <c r="D164" s="500" t="s">
        <v>226</v>
      </c>
      <c r="E164" s="501" t="s">
        <v>672</v>
      </c>
      <c r="F164" s="499" t="s">
        <v>688</v>
      </c>
      <c r="G164" s="500" t="s">
        <v>689</v>
      </c>
      <c r="H164" s="501" t="s">
        <v>672</v>
      </c>
      <c r="I164" s="499" t="s">
        <v>681</v>
      </c>
      <c r="J164" s="500" t="s">
        <v>740</v>
      </c>
      <c r="K164" s="501" t="s">
        <v>672</v>
      </c>
      <c r="L164" s="499" t="s">
        <v>683</v>
      </c>
      <c r="M164" s="500" t="s">
        <v>569</v>
      </c>
      <c r="N164" s="501" t="s">
        <v>672</v>
      </c>
      <c r="O164" s="500" t="s">
        <v>907</v>
      </c>
      <c r="P164" s="500" t="s">
        <v>731</v>
      </c>
      <c r="Q164" s="500" t="s">
        <v>672</v>
      </c>
      <c r="R164" s="499" t="s">
        <v>240</v>
      </c>
      <c r="S164" s="500" t="s">
        <v>803</v>
      </c>
      <c r="T164" s="500" t="s">
        <v>672</v>
      </c>
      <c r="U164" s="499" t="s">
        <v>695</v>
      </c>
      <c r="V164" s="500" t="s">
        <v>803</v>
      </c>
      <c r="W164" s="501" t="s">
        <v>672</v>
      </c>
      <c r="X164" s="500" t="s">
        <v>869</v>
      </c>
      <c r="Y164" s="500" t="s">
        <v>871</v>
      </c>
      <c r="Z164" s="501" t="s">
        <v>672</v>
      </c>
      <c r="AA164" s="500" t="s">
        <v>690</v>
      </c>
      <c r="AB164" s="500" t="s">
        <v>687</v>
      </c>
      <c r="AC164" s="500" t="s">
        <v>672</v>
      </c>
      <c r="AD164" s="499" t="s">
        <v>906</v>
      </c>
      <c r="AE164" s="500" t="s">
        <v>870</v>
      </c>
      <c r="AF164" s="501" t="s">
        <v>672</v>
      </c>
      <c r="AG164" s="500" t="s">
        <v>868</v>
      </c>
      <c r="AH164" s="500" t="s">
        <v>870</v>
      </c>
      <c r="AI164" s="500" t="s">
        <v>672</v>
      </c>
      <c r="AJ164" s="499" t="s">
        <v>916</v>
      </c>
      <c r="AK164" s="500" t="s">
        <v>915</v>
      </c>
      <c r="AL164" s="501" t="s">
        <v>672</v>
      </c>
      <c r="AM164" s="500" t="str">
        <f t="shared" si="4"/>
        <v>S2-0119-D1X4-1</v>
      </c>
      <c r="AN164" s="500" t="s">
        <v>946</v>
      </c>
      <c r="AO164" s="500">
        <v>1</v>
      </c>
      <c r="AP164" s="499" t="s">
        <v>661</v>
      </c>
      <c r="AQ164" s="500" t="s">
        <v>661</v>
      </c>
      <c r="AR164" s="501" t="s">
        <v>661</v>
      </c>
      <c r="AS164" s="500" t="s">
        <v>661</v>
      </c>
      <c r="AT164" s="500" t="s">
        <v>661</v>
      </c>
      <c r="AU164" s="500" t="s">
        <v>661</v>
      </c>
      <c r="AV164" s="499" t="s">
        <v>661</v>
      </c>
      <c r="AW164" s="500" t="s">
        <v>661</v>
      </c>
      <c r="AX164" s="501" t="s">
        <v>661</v>
      </c>
      <c r="AY164" s="499" t="s">
        <v>661</v>
      </c>
      <c r="AZ164" s="500" t="s">
        <v>661</v>
      </c>
      <c r="BA164" s="501" t="s">
        <v>661</v>
      </c>
      <c r="BB164" s="499" t="s">
        <v>661</v>
      </c>
      <c r="BC164" s="500" t="s">
        <v>661</v>
      </c>
      <c r="BD164" s="501" t="s">
        <v>661</v>
      </c>
      <c r="BE164" s="500" t="s">
        <v>661</v>
      </c>
      <c r="BF164" s="500" t="s">
        <v>661</v>
      </c>
      <c r="BG164" s="500" t="s">
        <v>661</v>
      </c>
      <c r="BH164" s="499" t="s">
        <v>661</v>
      </c>
      <c r="BI164" s="500" t="s">
        <v>661</v>
      </c>
      <c r="BJ164" s="501" t="s">
        <v>661</v>
      </c>
      <c r="BK164" s="500" t="s">
        <v>661</v>
      </c>
      <c r="BL164" s="500" t="s">
        <v>661</v>
      </c>
      <c r="BM164" s="500" t="s">
        <v>661</v>
      </c>
      <c r="BN164" s="499" t="s">
        <v>661</v>
      </c>
      <c r="BO164" s="500" t="s">
        <v>661</v>
      </c>
      <c r="BP164" s="501" t="s">
        <v>661</v>
      </c>
      <c r="BQ164" s="500" t="s">
        <v>661</v>
      </c>
      <c r="BR164" s="500" t="s">
        <v>661</v>
      </c>
      <c r="BS164" s="500" t="s">
        <v>661</v>
      </c>
      <c r="BT164" s="499" t="s">
        <v>661</v>
      </c>
      <c r="BU164" s="500" t="s">
        <v>661</v>
      </c>
      <c r="BV164" s="501" t="s">
        <v>661</v>
      </c>
      <c r="BW164" s="510"/>
      <c r="BX164" s="492" t="str">
        <f t="shared" si="5"/>
        <v>D1X4-1</v>
      </c>
      <c r="BY164" s="503" t="s">
        <v>931</v>
      </c>
      <c r="BZ164" s="500" t="s">
        <v>810</v>
      </c>
      <c r="CA164" s="500" t="s">
        <v>738</v>
      </c>
      <c r="CB164" s="449">
        <v>1</v>
      </c>
      <c r="CC164" s="503">
        <v>1</v>
      </c>
      <c r="CD164" s="499" t="s">
        <v>677</v>
      </c>
      <c r="CE164" s="500" t="s">
        <v>662</v>
      </c>
      <c r="CF164" s="501" t="s">
        <v>692</v>
      </c>
      <c r="CG164" s="499" t="s">
        <v>679</v>
      </c>
      <c r="CH164" s="500" t="s">
        <v>732</v>
      </c>
      <c r="CI164" s="501" t="s">
        <v>692</v>
      </c>
      <c r="CJ164" s="499" t="s">
        <v>678</v>
      </c>
      <c r="CK164" s="500" t="s">
        <v>733</v>
      </c>
      <c r="CL164" s="501" t="s">
        <v>673</v>
      </c>
      <c r="CM164" s="499" t="s">
        <v>680</v>
      </c>
      <c r="CN164" s="500" t="s">
        <v>734</v>
      </c>
      <c r="CO164" s="501" t="s">
        <v>673</v>
      </c>
      <c r="CP164" s="499" t="s">
        <v>661</v>
      </c>
      <c r="CQ164" s="500" t="s">
        <v>661</v>
      </c>
      <c r="CR164" s="501" t="s">
        <v>661</v>
      </c>
      <c r="CS164" s="499" t="s">
        <v>661</v>
      </c>
      <c r="CT164" s="500" t="s">
        <v>661</v>
      </c>
      <c r="CU164" s="501" t="s">
        <v>661</v>
      </c>
      <c r="CV164" s="503" t="s">
        <v>943</v>
      </c>
      <c r="CW164" s="499" t="s">
        <v>927</v>
      </c>
      <c r="CX164" s="500" t="s">
        <v>686</v>
      </c>
      <c r="CY164" s="501" t="s">
        <v>672</v>
      </c>
      <c r="CZ164" s="503">
        <v>4</v>
      </c>
      <c r="DA164" s="499" t="s">
        <v>752</v>
      </c>
      <c r="DB164" s="500" t="s">
        <v>736</v>
      </c>
      <c r="DC164" s="501" t="s">
        <v>672</v>
      </c>
      <c r="DD164" s="503">
        <v>-1</v>
      </c>
      <c r="DE164" s="510"/>
    </row>
    <row r="165" spans="1:231" s="28" customFormat="1" ht="12.75" customHeight="1" x14ac:dyDescent="0.15">
      <c r="A165" s="525"/>
      <c r="B165" s="495" t="s">
        <v>849</v>
      </c>
      <c r="C165" s="499" t="s">
        <v>691</v>
      </c>
      <c r="D165" s="500" t="s">
        <v>226</v>
      </c>
      <c r="E165" s="501" t="s">
        <v>672</v>
      </c>
      <c r="F165" s="499" t="s">
        <v>688</v>
      </c>
      <c r="G165" s="500" t="s">
        <v>689</v>
      </c>
      <c r="H165" s="501" t="s">
        <v>672</v>
      </c>
      <c r="I165" s="499" t="s">
        <v>681</v>
      </c>
      <c r="J165" s="500" t="s">
        <v>740</v>
      </c>
      <c r="K165" s="501" t="s">
        <v>672</v>
      </c>
      <c r="L165" s="499" t="s">
        <v>683</v>
      </c>
      <c r="M165" s="500" t="s">
        <v>569</v>
      </c>
      <c r="N165" s="501" t="s">
        <v>672</v>
      </c>
      <c r="O165" s="500" t="s">
        <v>907</v>
      </c>
      <c r="P165" s="500" t="s">
        <v>731</v>
      </c>
      <c r="Q165" s="500" t="s">
        <v>672</v>
      </c>
      <c r="R165" s="499" t="s">
        <v>240</v>
      </c>
      <c r="S165" s="500" t="s">
        <v>803</v>
      </c>
      <c r="T165" s="500" t="s">
        <v>672</v>
      </c>
      <c r="U165" s="499" t="s">
        <v>695</v>
      </c>
      <c r="V165" s="500" t="s">
        <v>803</v>
      </c>
      <c r="W165" s="501" t="s">
        <v>672</v>
      </c>
      <c r="X165" s="500" t="s">
        <v>869</v>
      </c>
      <c r="Y165" s="500" t="s">
        <v>871</v>
      </c>
      <c r="Z165" s="501" t="s">
        <v>672</v>
      </c>
      <c r="AA165" s="500" t="s">
        <v>690</v>
      </c>
      <c r="AB165" s="500" t="s">
        <v>687</v>
      </c>
      <c r="AC165" s="500" t="s">
        <v>672</v>
      </c>
      <c r="AD165" s="499" t="s">
        <v>906</v>
      </c>
      <c r="AE165" s="500" t="s">
        <v>870</v>
      </c>
      <c r="AF165" s="501" t="s">
        <v>672</v>
      </c>
      <c r="AG165" s="500" t="s">
        <v>868</v>
      </c>
      <c r="AH165" s="500" t="s">
        <v>870</v>
      </c>
      <c r="AI165" s="500" t="s">
        <v>672</v>
      </c>
      <c r="AJ165" s="499" t="s">
        <v>916</v>
      </c>
      <c r="AK165" s="500" t="s">
        <v>915</v>
      </c>
      <c r="AL165" s="501" t="s">
        <v>672</v>
      </c>
      <c r="AM165" s="500" t="str">
        <f t="shared" si="4"/>
        <v>S2-0119-D1X4-2</v>
      </c>
      <c r="AN165" s="500" t="s">
        <v>946</v>
      </c>
      <c r="AO165" s="500">
        <v>1</v>
      </c>
      <c r="AP165" s="499" t="s">
        <v>661</v>
      </c>
      <c r="AQ165" s="500" t="s">
        <v>661</v>
      </c>
      <c r="AR165" s="501" t="s">
        <v>661</v>
      </c>
      <c r="AS165" s="500" t="s">
        <v>661</v>
      </c>
      <c r="AT165" s="500" t="s">
        <v>661</v>
      </c>
      <c r="AU165" s="500" t="s">
        <v>661</v>
      </c>
      <c r="AV165" s="499" t="s">
        <v>661</v>
      </c>
      <c r="AW165" s="500" t="s">
        <v>661</v>
      </c>
      <c r="AX165" s="501" t="s">
        <v>661</v>
      </c>
      <c r="AY165" s="499" t="s">
        <v>661</v>
      </c>
      <c r="AZ165" s="500" t="s">
        <v>661</v>
      </c>
      <c r="BA165" s="501" t="s">
        <v>661</v>
      </c>
      <c r="BB165" s="499" t="s">
        <v>661</v>
      </c>
      <c r="BC165" s="500" t="s">
        <v>661</v>
      </c>
      <c r="BD165" s="501" t="s">
        <v>661</v>
      </c>
      <c r="BE165" s="500" t="s">
        <v>661</v>
      </c>
      <c r="BF165" s="500" t="s">
        <v>661</v>
      </c>
      <c r="BG165" s="500" t="s">
        <v>661</v>
      </c>
      <c r="BH165" s="499" t="s">
        <v>661</v>
      </c>
      <c r="BI165" s="500" t="s">
        <v>661</v>
      </c>
      <c r="BJ165" s="501" t="s">
        <v>661</v>
      </c>
      <c r="BK165" s="500" t="s">
        <v>661</v>
      </c>
      <c r="BL165" s="500" t="s">
        <v>661</v>
      </c>
      <c r="BM165" s="500" t="s">
        <v>661</v>
      </c>
      <c r="BN165" s="499" t="s">
        <v>661</v>
      </c>
      <c r="BO165" s="500" t="s">
        <v>661</v>
      </c>
      <c r="BP165" s="501" t="s">
        <v>661</v>
      </c>
      <c r="BQ165" s="500" t="s">
        <v>661</v>
      </c>
      <c r="BR165" s="500" t="s">
        <v>661</v>
      </c>
      <c r="BS165" s="500" t="s">
        <v>661</v>
      </c>
      <c r="BT165" s="499" t="s">
        <v>661</v>
      </c>
      <c r="BU165" s="500" t="s">
        <v>661</v>
      </c>
      <c r="BV165" s="501" t="s">
        <v>661</v>
      </c>
      <c r="BW165" s="510"/>
      <c r="BX165" s="492" t="str">
        <f t="shared" si="5"/>
        <v>D1X4-2</v>
      </c>
      <c r="BY165" s="503" t="s">
        <v>931</v>
      </c>
      <c r="BZ165" s="500" t="s">
        <v>810</v>
      </c>
      <c r="CA165" s="500" t="s">
        <v>738</v>
      </c>
      <c r="CB165" s="449">
        <v>1</v>
      </c>
      <c r="CC165" s="503">
        <v>1</v>
      </c>
      <c r="CD165" s="499" t="s">
        <v>677</v>
      </c>
      <c r="CE165" s="500" t="s">
        <v>662</v>
      </c>
      <c r="CF165" s="501" t="s">
        <v>692</v>
      </c>
      <c r="CG165" s="499" t="s">
        <v>679</v>
      </c>
      <c r="CH165" s="500" t="s">
        <v>732</v>
      </c>
      <c r="CI165" s="501" t="s">
        <v>692</v>
      </c>
      <c r="CJ165" s="499" t="s">
        <v>678</v>
      </c>
      <c r="CK165" s="500" t="s">
        <v>733</v>
      </c>
      <c r="CL165" s="501" t="s">
        <v>673</v>
      </c>
      <c r="CM165" s="499" t="s">
        <v>680</v>
      </c>
      <c r="CN165" s="500" t="s">
        <v>734</v>
      </c>
      <c r="CO165" s="501" t="s">
        <v>673</v>
      </c>
      <c r="CP165" s="499" t="s">
        <v>661</v>
      </c>
      <c r="CQ165" s="500" t="s">
        <v>661</v>
      </c>
      <c r="CR165" s="501" t="s">
        <v>661</v>
      </c>
      <c r="CS165" s="499" t="s">
        <v>661</v>
      </c>
      <c r="CT165" s="500" t="s">
        <v>661</v>
      </c>
      <c r="CU165" s="501" t="s">
        <v>661</v>
      </c>
      <c r="CV165" s="503" t="s">
        <v>943</v>
      </c>
      <c r="CW165" s="499" t="s">
        <v>927</v>
      </c>
      <c r="CX165" s="500" t="s">
        <v>686</v>
      </c>
      <c r="CY165" s="501" t="s">
        <v>672</v>
      </c>
      <c r="CZ165" s="503">
        <v>4</v>
      </c>
      <c r="DA165" s="499" t="s">
        <v>752</v>
      </c>
      <c r="DB165" s="500" t="s">
        <v>736</v>
      </c>
      <c r="DC165" s="501" t="s">
        <v>672</v>
      </c>
      <c r="DD165" s="524" t="s">
        <v>6</v>
      </c>
      <c r="DE165" s="510"/>
    </row>
    <row r="166" spans="1:231" s="28" customFormat="1" ht="12.75" customHeight="1" x14ac:dyDescent="0.15">
      <c r="A166" s="525"/>
      <c r="B166" s="495" t="s">
        <v>850</v>
      </c>
      <c r="C166" s="499" t="s">
        <v>693</v>
      </c>
      <c r="D166" s="500" t="s">
        <v>226</v>
      </c>
      <c r="E166" s="501" t="s">
        <v>672</v>
      </c>
      <c r="F166" s="499" t="s">
        <v>688</v>
      </c>
      <c r="G166" s="500" t="s">
        <v>689</v>
      </c>
      <c r="H166" s="501" t="s">
        <v>672</v>
      </c>
      <c r="I166" s="504" t="s">
        <v>681</v>
      </c>
      <c r="J166" s="505" t="s">
        <v>740</v>
      </c>
      <c r="K166" s="506" t="s">
        <v>672</v>
      </c>
      <c r="L166" s="504" t="s">
        <v>683</v>
      </c>
      <c r="M166" s="505" t="s">
        <v>569</v>
      </c>
      <c r="N166" s="506" t="s">
        <v>672</v>
      </c>
      <c r="O166" s="500" t="s">
        <v>907</v>
      </c>
      <c r="P166" s="500" t="s">
        <v>731</v>
      </c>
      <c r="Q166" s="500" t="s">
        <v>672</v>
      </c>
      <c r="R166" s="499" t="s">
        <v>240</v>
      </c>
      <c r="S166" s="500" t="s">
        <v>803</v>
      </c>
      <c r="T166" s="500" t="s">
        <v>672</v>
      </c>
      <c r="U166" s="499" t="s">
        <v>695</v>
      </c>
      <c r="V166" s="500" t="s">
        <v>803</v>
      </c>
      <c r="W166" s="501" t="s">
        <v>672</v>
      </c>
      <c r="X166" s="500" t="s">
        <v>869</v>
      </c>
      <c r="Y166" s="500" t="s">
        <v>871</v>
      </c>
      <c r="Z166" s="501" t="s">
        <v>672</v>
      </c>
      <c r="AA166" s="500" t="s">
        <v>690</v>
      </c>
      <c r="AB166" s="500" t="s">
        <v>687</v>
      </c>
      <c r="AC166" s="500" t="s">
        <v>672</v>
      </c>
      <c r="AD166" s="499" t="s">
        <v>906</v>
      </c>
      <c r="AE166" s="500" t="s">
        <v>870</v>
      </c>
      <c r="AF166" s="501" t="s">
        <v>672</v>
      </c>
      <c r="AG166" s="500" t="s">
        <v>868</v>
      </c>
      <c r="AH166" s="500" t="s">
        <v>870</v>
      </c>
      <c r="AI166" s="500" t="s">
        <v>672</v>
      </c>
      <c r="AJ166" s="499" t="s">
        <v>916</v>
      </c>
      <c r="AK166" s="500" t="s">
        <v>915</v>
      </c>
      <c r="AL166" s="501" t="s">
        <v>672</v>
      </c>
      <c r="AM166" s="500" t="str">
        <f t="shared" si="4"/>
        <v>S2-0119-D1X4-2</v>
      </c>
      <c r="AN166" s="500" t="s">
        <v>946</v>
      </c>
      <c r="AO166" s="500">
        <v>1</v>
      </c>
      <c r="AP166" s="499" t="s">
        <v>661</v>
      </c>
      <c r="AQ166" s="500" t="s">
        <v>661</v>
      </c>
      <c r="AR166" s="501" t="s">
        <v>661</v>
      </c>
      <c r="AS166" s="500" t="s">
        <v>661</v>
      </c>
      <c r="AT166" s="500" t="s">
        <v>661</v>
      </c>
      <c r="AU166" s="500" t="s">
        <v>661</v>
      </c>
      <c r="AV166" s="499" t="s">
        <v>661</v>
      </c>
      <c r="AW166" s="500" t="s">
        <v>661</v>
      </c>
      <c r="AX166" s="501" t="s">
        <v>661</v>
      </c>
      <c r="AY166" s="499" t="s">
        <v>661</v>
      </c>
      <c r="AZ166" s="500" t="s">
        <v>661</v>
      </c>
      <c r="BA166" s="501" t="s">
        <v>661</v>
      </c>
      <c r="BB166" s="499" t="s">
        <v>661</v>
      </c>
      <c r="BC166" s="500" t="s">
        <v>661</v>
      </c>
      <c r="BD166" s="501" t="s">
        <v>661</v>
      </c>
      <c r="BE166" s="500" t="s">
        <v>661</v>
      </c>
      <c r="BF166" s="500" t="s">
        <v>661</v>
      </c>
      <c r="BG166" s="500" t="s">
        <v>661</v>
      </c>
      <c r="BH166" s="499" t="s">
        <v>661</v>
      </c>
      <c r="BI166" s="500" t="s">
        <v>661</v>
      </c>
      <c r="BJ166" s="501" t="s">
        <v>661</v>
      </c>
      <c r="BK166" s="500" t="s">
        <v>661</v>
      </c>
      <c r="BL166" s="500" t="s">
        <v>661</v>
      </c>
      <c r="BM166" s="500" t="s">
        <v>661</v>
      </c>
      <c r="BN166" s="499" t="s">
        <v>661</v>
      </c>
      <c r="BO166" s="500" t="s">
        <v>661</v>
      </c>
      <c r="BP166" s="501" t="s">
        <v>661</v>
      </c>
      <c r="BQ166" s="500" t="s">
        <v>661</v>
      </c>
      <c r="BR166" s="500" t="s">
        <v>661</v>
      </c>
      <c r="BS166" s="500" t="s">
        <v>661</v>
      </c>
      <c r="BT166" s="499" t="s">
        <v>661</v>
      </c>
      <c r="BU166" s="500" t="s">
        <v>661</v>
      </c>
      <c r="BV166" s="501" t="s">
        <v>661</v>
      </c>
      <c r="BW166" s="510"/>
      <c r="BX166" s="492" t="str">
        <f t="shared" si="5"/>
        <v>D1X4-2</v>
      </c>
      <c r="BY166" s="503" t="s">
        <v>931</v>
      </c>
      <c r="BZ166" s="500" t="s">
        <v>810</v>
      </c>
      <c r="CA166" s="500" t="s">
        <v>738</v>
      </c>
      <c r="CB166" s="449">
        <v>1</v>
      </c>
      <c r="CC166" s="503">
        <v>1</v>
      </c>
      <c r="CD166" s="499" t="s">
        <v>677</v>
      </c>
      <c r="CE166" s="500" t="s">
        <v>662</v>
      </c>
      <c r="CF166" s="501" t="s">
        <v>692</v>
      </c>
      <c r="CG166" s="499" t="s">
        <v>679</v>
      </c>
      <c r="CH166" s="500" t="s">
        <v>732</v>
      </c>
      <c r="CI166" s="501" t="s">
        <v>692</v>
      </c>
      <c r="CJ166" s="499" t="s">
        <v>678</v>
      </c>
      <c r="CK166" s="500" t="s">
        <v>733</v>
      </c>
      <c r="CL166" s="501" t="s">
        <v>673</v>
      </c>
      <c r="CM166" s="499" t="s">
        <v>680</v>
      </c>
      <c r="CN166" s="500" t="s">
        <v>734</v>
      </c>
      <c r="CO166" s="501" t="s">
        <v>673</v>
      </c>
      <c r="CP166" s="499" t="s">
        <v>661</v>
      </c>
      <c r="CQ166" s="500" t="s">
        <v>661</v>
      </c>
      <c r="CR166" s="501" t="s">
        <v>661</v>
      </c>
      <c r="CS166" s="499" t="s">
        <v>661</v>
      </c>
      <c r="CT166" s="500" t="s">
        <v>661</v>
      </c>
      <c r="CU166" s="501" t="s">
        <v>661</v>
      </c>
      <c r="CV166" s="503" t="s">
        <v>943</v>
      </c>
      <c r="CW166" s="499" t="s">
        <v>927</v>
      </c>
      <c r="CX166" s="500" t="s">
        <v>686</v>
      </c>
      <c r="CY166" s="501" t="s">
        <v>672</v>
      </c>
      <c r="CZ166" s="503">
        <v>4</v>
      </c>
      <c r="DA166" s="499" t="s">
        <v>752</v>
      </c>
      <c r="DB166" s="500" t="s">
        <v>736</v>
      </c>
      <c r="DC166" s="501" t="s">
        <v>672</v>
      </c>
      <c r="DD166" s="524" t="s">
        <v>6</v>
      </c>
      <c r="DE166" s="510"/>
    </row>
    <row r="167" spans="1:231" s="28" customFormat="1" ht="12.75" customHeight="1" x14ac:dyDescent="0.15">
      <c r="A167" s="525"/>
      <c r="B167" s="495" t="s">
        <v>851</v>
      </c>
      <c r="C167" s="499" t="s">
        <v>693</v>
      </c>
      <c r="D167" s="500" t="s">
        <v>226</v>
      </c>
      <c r="E167" s="501" t="s">
        <v>672</v>
      </c>
      <c r="F167" s="499" t="s">
        <v>688</v>
      </c>
      <c r="G167" s="500" t="s">
        <v>689</v>
      </c>
      <c r="H167" s="501" t="s">
        <v>672</v>
      </c>
      <c r="I167" s="499" t="s">
        <v>681</v>
      </c>
      <c r="J167" s="500" t="s">
        <v>740</v>
      </c>
      <c r="K167" s="501" t="s">
        <v>672</v>
      </c>
      <c r="L167" s="499" t="s">
        <v>683</v>
      </c>
      <c r="M167" s="500" t="s">
        <v>569</v>
      </c>
      <c r="N167" s="501" t="s">
        <v>672</v>
      </c>
      <c r="O167" s="500" t="s">
        <v>907</v>
      </c>
      <c r="P167" s="500" t="s">
        <v>731</v>
      </c>
      <c r="Q167" s="500" t="s">
        <v>672</v>
      </c>
      <c r="R167" s="499" t="s">
        <v>698</v>
      </c>
      <c r="S167" s="500" t="s">
        <v>803</v>
      </c>
      <c r="T167" s="500" t="s">
        <v>672</v>
      </c>
      <c r="U167" s="499" t="s">
        <v>809</v>
      </c>
      <c r="V167" s="500" t="s">
        <v>803</v>
      </c>
      <c r="W167" s="501" t="s">
        <v>672</v>
      </c>
      <c r="X167" s="500" t="s">
        <v>869</v>
      </c>
      <c r="Y167" s="500" t="s">
        <v>871</v>
      </c>
      <c r="Z167" s="501" t="s">
        <v>672</v>
      </c>
      <c r="AA167" s="500" t="s">
        <v>690</v>
      </c>
      <c r="AB167" s="500" t="s">
        <v>687</v>
      </c>
      <c r="AC167" s="500" t="s">
        <v>672</v>
      </c>
      <c r="AD167" s="499" t="s">
        <v>906</v>
      </c>
      <c r="AE167" s="500" t="s">
        <v>870</v>
      </c>
      <c r="AF167" s="501" t="s">
        <v>672</v>
      </c>
      <c r="AG167" s="500" t="s">
        <v>868</v>
      </c>
      <c r="AH167" s="500" t="s">
        <v>870</v>
      </c>
      <c r="AI167" s="500" t="s">
        <v>672</v>
      </c>
      <c r="AJ167" s="499" t="s">
        <v>916</v>
      </c>
      <c r="AK167" s="500" t="s">
        <v>915</v>
      </c>
      <c r="AL167" s="501" t="s">
        <v>672</v>
      </c>
      <c r="AM167" s="500" t="str">
        <f t="shared" si="4"/>
        <v>S2-0119-D1X2-1</v>
      </c>
      <c r="AN167" s="500" t="s">
        <v>946</v>
      </c>
      <c r="AO167" s="500">
        <v>1</v>
      </c>
      <c r="AP167" s="499" t="s">
        <v>661</v>
      </c>
      <c r="AQ167" s="500" t="s">
        <v>661</v>
      </c>
      <c r="AR167" s="501" t="s">
        <v>661</v>
      </c>
      <c r="AS167" s="500" t="s">
        <v>661</v>
      </c>
      <c r="AT167" s="500" t="s">
        <v>661</v>
      </c>
      <c r="AU167" s="500" t="s">
        <v>661</v>
      </c>
      <c r="AV167" s="499" t="s">
        <v>661</v>
      </c>
      <c r="AW167" s="500" t="s">
        <v>661</v>
      </c>
      <c r="AX167" s="501" t="s">
        <v>661</v>
      </c>
      <c r="AY167" s="499" t="s">
        <v>661</v>
      </c>
      <c r="AZ167" s="500" t="s">
        <v>661</v>
      </c>
      <c r="BA167" s="501" t="s">
        <v>661</v>
      </c>
      <c r="BB167" s="499" t="s">
        <v>661</v>
      </c>
      <c r="BC167" s="500" t="s">
        <v>661</v>
      </c>
      <c r="BD167" s="501" t="s">
        <v>661</v>
      </c>
      <c r="BE167" s="500" t="s">
        <v>661</v>
      </c>
      <c r="BF167" s="500" t="s">
        <v>661</v>
      </c>
      <c r="BG167" s="500" t="s">
        <v>661</v>
      </c>
      <c r="BH167" s="499" t="s">
        <v>661</v>
      </c>
      <c r="BI167" s="500" t="s">
        <v>661</v>
      </c>
      <c r="BJ167" s="501" t="s">
        <v>661</v>
      </c>
      <c r="BK167" s="500" t="s">
        <v>661</v>
      </c>
      <c r="BL167" s="500" t="s">
        <v>661</v>
      </c>
      <c r="BM167" s="500" t="s">
        <v>661</v>
      </c>
      <c r="BN167" s="499" t="s">
        <v>661</v>
      </c>
      <c r="BO167" s="500" t="s">
        <v>661</v>
      </c>
      <c r="BP167" s="501" t="s">
        <v>661</v>
      </c>
      <c r="BQ167" s="500" t="s">
        <v>661</v>
      </c>
      <c r="BR167" s="500" t="s">
        <v>661</v>
      </c>
      <c r="BS167" s="500" t="s">
        <v>661</v>
      </c>
      <c r="BT167" s="499" t="s">
        <v>661</v>
      </c>
      <c r="BU167" s="500" t="s">
        <v>661</v>
      </c>
      <c r="BV167" s="501" t="s">
        <v>661</v>
      </c>
      <c r="BW167" s="510"/>
      <c r="BX167" s="492" t="str">
        <f t="shared" si="5"/>
        <v>D1X2-1</v>
      </c>
      <c r="BY167" s="503" t="s">
        <v>931</v>
      </c>
      <c r="BZ167" s="500" t="s">
        <v>810</v>
      </c>
      <c r="CA167" s="500" t="s">
        <v>738</v>
      </c>
      <c r="CB167" s="449">
        <v>1</v>
      </c>
      <c r="CC167" s="503">
        <v>1</v>
      </c>
      <c r="CD167" s="499" t="s">
        <v>677</v>
      </c>
      <c r="CE167" s="500" t="s">
        <v>662</v>
      </c>
      <c r="CF167" s="501" t="s">
        <v>692</v>
      </c>
      <c r="CG167" s="499" t="s">
        <v>679</v>
      </c>
      <c r="CH167" s="500" t="s">
        <v>732</v>
      </c>
      <c r="CI167" s="501" t="s">
        <v>692</v>
      </c>
      <c r="CJ167" s="499" t="s">
        <v>678</v>
      </c>
      <c r="CK167" s="500" t="s">
        <v>733</v>
      </c>
      <c r="CL167" s="501" t="s">
        <v>673</v>
      </c>
      <c r="CM167" s="499" t="s">
        <v>680</v>
      </c>
      <c r="CN167" s="500" t="s">
        <v>734</v>
      </c>
      <c r="CO167" s="501" t="s">
        <v>673</v>
      </c>
      <c r="CP167" s="499" t="s">
        <v>661</v>
      </c>
      <c r="CQ167" s="500" t="s">
        <v>661</v>
      </c>
      <c r="CR167" s="501" t="s">
        <v>661</v>
      </c>
      <c r="CS167" s="499" t="s">
        <v>661</v>
      </c>
      <c r="CT167" s="500" t="s">
        <v>661</v>
      </c>
      <c r="CU167" s="501" t="s">
        <v>661</v>
      </c>
      <c r="CV167" s="503" t="s">
        <v>943</v>
      </c>
      <c r="CW167" s="499" t="s">
        <v>927</v>
      </c>
      <c r="CX167" s="500" t="s">
        <v>686</v>
      </c>
      <c r="CY167" s="501" t="s">
        <v>672</v>
      </c>
      <c r="CZ167" s="503">
        <v>2</v>
      </c>
      <c r="DA167" s="499" t="s">
        <v>805</v>
      </c>
      <c r="DB167" s="500" t="s">
        <v>736</v>
      </c>
      <c r="DC167" s="501" t="s">
        <v>672</v>
      </c>
      <c r="DD167" s="503">
        <v>-1</v>
      </c>
      <c r="DE167" s="510"/>
    </row>
    <row r="168" spans="1:231" s="28" customFormat="1" ht="12.75" customHeight="1" x14ac:dyDescent="0.15">
      <c r="A168" s="525"/>
      <c r="B168" s="495" t="s">
        <v>852</v>
      </c>
      <c r="C168" s="499" t="s">
        <v>693</v>
      </c>
      <c r="D168" s="500" t="s">
        <v>226</v>
      </c>
      <c r="E168" s="501" t="s">
        <v>672</v>
      </c>
      <c r="F168" s="499" t="s">
        <v>688</v>
      </c>
      <c r="G168" s="500" t="s">
        <v>689</v>
      </c>
      <c r="H168" s="501" t="s">
        <v>672</v>
      </c>
      <c r="I168" s="504" t="s">
        <v>681</v>
      </c>
      <c r="J168" s="505" t="s">
        <v>740</v>
      </c>
      <c r="K168" s="506" t="s">
        <v>672</v>
      </c>
      <c r="L168" s="504" t="s">
        <v>683</v>
      </c>
      <c r="M168" s="505" t="s">
        <v>569</v>
      </c>
      <c r="N168" s="506" t="s">
        <v>672</v>
      </c>
      <c r="O168" s="500" t="s">
        <v>907</v>
      </c>
      <c r="P168" s="500" t="s">
        <v>731</v>
      </c>
      <c r="Q168" s="500" t="s">
        <v>672</v>
      </c>
      <c r="R168" s="499" t="s">
        <v>698</v>
      </c>
      <c r="S168" s="500" t="s">
        <v>803</v>
      </c>
      <c r="T168" s="500" t="s">
        <v>672</v>
      </c>
      <c r="U168" s="499" t="s">
        <v>809</v>
      </c>
      <c r="V168" s="500" t="s">
        <v>803</v>
      </c>
      <c r="W168" s="501" t="s">
        <v>672</v>
      </c>
      <c r="X168" s="500" t="s">
        <v>869</v>
      </c>
      <c r="Y168" s="500" t="s">
        <v>871</v>
      </c>
      <c r="Z168" s="501" t="s">
        <v>672</v>
      </c>
      <c r="AA168" s="500" t="s">
        <v>690</v>
      </c>
      <c r="AB168" s="500" t="s">
        <v>687</v>
      </c>
      <c r="AC168" s="500" t="s">
        <v>672</v>
      </c>
      <c r="AD168" s="499" t="s">
        <v>906</v>
      </c>
      <c r="AE168" s="500" t="s">
        <v>870</v>
      </c>
      <c r="AF168" s="501" t="s">
        <v>672</v>
      </c>
      <c r="AG168" s="500" t="s">
        <v>868</v>
      </c>
      <c r="AH168" s="500" t="s">
        <v>870</v>
      </c>
      <c r="AI168" s="500" t="s">
        <v>672</v>
      </c>
      <c r="AJ168" s="499" t="s">
        <v>916</v>
      </c>
      <c r="AK168" s="500" t="s">
        <v>915</v>
      </c>
      <c r="AL168" s="501" t="s">
        <v>672</v>
      </c>
      <c r="AM168" s="500" t="str">
        <f t="shared" si="4"/>
        <v>S2-0119-D1X2-2</v>
      </c>
      <c r="AN168" s="500" t="s">
        <v>946</v>
      </c>
      <c r="AO168" s="500">
        <v>1</v>
      </c>
      <c r="AP168" s="499" t="s">
        <v>661</v>
      </c>
      <c r="AQ168" s="500" t="s">
        <v>661</v>
      </c>
      <c r="AR168" s="501" t="s">
        <v>661</v>
      </c>
      <c r="AS168" s="500" t="s">
        <v>661</v>
      </c>
      <c r="AT168" s="500" t="s">
        <v>661</v>
      </c>
      <c r="AU168" s="500" t="s">
        <v>661</v>
      </c>
      <c r="AV168" s="499" t="s">
        <v>661</v>
      </c>
      <c r="AW168" s="500" t="s">
        <v>661</v>
      </c>
      <c r="AX168" s="501" t="s">
        <v>661</v>
      </c>
      <c r="AY168" s="499" t="s">
        <v>661</v>
      </c>
      <c r="AZ168" s="500" t="s">
        <v>661</v>
      </c>
      <c r="BA168" s="501" t="s">
        <v>661</v>
      </c>
      <c r="BB168" s="499" t="s">
        <v>661</v>
      </c>
      <c r="BC168" s="500" t="s">
        <v>661</v>
      </c>
      <c r="BD168" s="501" t="s">
        <v>661</v>
      </c>
      <c r="BE168" s="500" t="s">
        <v>661</v>
      </c>
      <c r="BF168" s="500" t="s">
        <v>661</v>
      </c>
      <c r="BG168" s="500" t="s">
        <v>661</v>
      </c>
      <c r="BH168" s="499" t="s">
        <v>661</v>
      </c>
      <c r="BI168" s="500" t="s">
        <v>661</v>
      </c>
      <c r="BJ168" s="501" t="s">
        <v>661</v>
      </c>
      <c r="BK168" s="500" t="s">
        <v>661</v>
      </c>
      <c r="BL168" s="500" t="s">
        <v>661</v>
      </c>
      <c r="BM168" s="500" t="s">
        <v>661</v>
      </c>
      <c r="BN168" s="499" t="s">
        <v>661</v>
      </c>
      <c r="BO168" s="500" t="s">
        <v>661</v>
      </c>
      <c r="BP168" s="501" t="s">
        <v>661</v>
      </c>
      <c r="BQ168" s="500" t="s">
        <v>661</v>
      </c>
      <c r="BR168" s="500" t="s">
        <v>661</v>
      </c>
      <c r="BS168" s="500" t="s">
        <v>661</v>
      </c>
      <c r="BT168" s="499" t="s">
        <v>661</v>
      </c>
      <c r="BU168" s="500" t="s">
        <v>661</v>
      </c>
      <c r="BV168" s="501" t="s">
        <v>661</v>
      </c>
      <c r="BW168" s="510"/>
      <c r="BX168" s="492" t="str">
        <f t="shared" si="5"/>
        <v>D1X2-2</v>
      </c>
      <c r="BY168" s="503" t="s">
        <v>931</v>
      </c>
      <c r="BZ168" s="500" t="s">
        <v>810</v>
      </c>
      <c r="CA168" s="500" t="s">
        <v>738</v>
      </c>
      <c r="CB168" s="449">
        <v>1</v>
      </c>
      <c r="CC168" s="503">
        <v>1</v>
      </c>
      <c r="CD168" s="499" t="s">
        <v>677</v>
      </c>
      <c r="CE168" s="500" t="s">
        <v>662</v>
      </c>
      <c r="CF168" s="501" t="s">
        <v>692</v>
      </c>
      <c r="CG168" s="499" t="s">
        <v>679</v>
      </c>
      <c r="CH168" s="500" t="s">
        <v>732</v>
      </c>
      <c r="CI168" s="501" t="s">
        <v>692</v>
      </c>
      <c r="CJ168" s="499" t="s">
        <v>678</v>
      </c>
      <c r="CK168" s="500" t="s">
        <v>733</v>
      </c>
      <c r="CL168" s="501" t="s">
        <v>673</v>
      </c>
      <c r="CM168" s="499" t="s">
        <v>680</v>
      </c>
      <c r="CN168" s="500" t="s">
        <v>734</v>
      </c>
      <c r="CO168" s="501" t="s">
        <v>673</v>
      </c>
      <c r="CP168" s="499" t="s">
        <v>661</v>
      </c>
      <c r="CQ168" s="500" t="s">
        <v>661</v>
      </c>
      <c r="CR168" s="501" t="s">
        <v>661</v>
      </c>
      <c r="CS168" s="499" t="s">
        <v>661</v>
      </c>
      <c r="CT168" s="500" t="s">
        <v>661</v>
      </c>
      <c r="CU168" s="501" t="s">
        <v>661</v>
      </c>
      <c r="CV168" s="503" t="s">
        <v>943</v>
      </c>
      <c r="CW168" s="499" t="s">
        <v>927</v>
      </c>
      <c r="CX168" s="500" t="s">
        <v>686</v>
      </c>
      <c r="CY168" s="501" t="s">
        <v>672</v>
      </c>
      <c r="CZ168" s="503">
        <v>2</v>
      </c>
      <c r="DA168" s="499" t="s">
        <v>805</v>
      </c>
      <c r="DB168" s="500" t="s">
        <v>736</v>
      </c>
      <c r="DC168" s="501" t="s">
        <v>672</v>
      </c>
      <c r="DD168" s="524" t="s">
        <v>6</v>
      </c>
      <c r="DE168" s="510"/>
      <c r="DG168" s="31"/>
      <c r="DH168" s="31"/>
    </row>
    <row r="169" spans="1:231" s="28" customFormat="1" ht="12.75" customHeight="1" x14ac:dyDescent="0.15">
      <c r="A169" s="525"/>
      <c r="B169" s="495" t="s">
        <v>853</v>
      </c>
      <c r="C169" s="499" t="s">
        <v>691</v>
      </c>
      <c r="D169" s="500" t="s">
        <v>226</v>
      </c>
      <c r="E169" s="501" t="s">
        <v>672</v>
      </c>
      <c r="F169" s="499" t="s">
        <v>688</v>
      </c>
      <c r="G169" s="500" t="s">
        <v>689</v>
      </c>
      <c r="H169" s="501" t="s">
        <v>672</v>
      </c>
      <c r="I169" s="499" t="s">
        <v>681</v>
      </c>
      <c r="J169" s="500" t="s">
        <v>740</v>
      </c>
      <c r="K169" s="501" t="s">
        <v>672</v>
      </c>
      <c r="L169" s="499" t="s">
        <v>683</v>
      </c>
      <c r="M169" s="500" t="s">
        <v>569</v>
      </c>
      <c r="N169" s="501" t="s">
        <v>672</v>
      </c>
      <c r="O169" s="500" t="s">
        <v>907</v>
      </c>
      <c r="P169" s="500" t="s">
        <v>731</v>
      </c>
      <c r="Q169" s="500" t="s">
        <v>672</v>
      </c>
      <c r="R169" s="499" t="s">
        <v>240</v>
      </c>
      <c r="S169" s="500" t="s">
        <v>803</v>
      </c>
      <c r="T169" s="500" t="s">
        <v>673</v>
      </c>
      <c r="U169" s="499" t="s">
        <v>695</v>
      </c>
      <c r="V169" s="500" t="s">
        <v>803</v>
      </c>
      <c r="W169" s="501" t="s">
        <v>672</v>
      </c>
      <c r="X169" s="500" t="s">
        <v>869</v>
      </c>
      <c r="Y169" s="500" t="s">
        <v>871</v>
      </c>
      <c r="Z169" s="501" t="s">
        <v>672</v>
      </c>
      <c r="AA169" s="500" t="s">
        <v>690</v>
      </c>
      <c r="AB169" s="500" t="s">
        <v>687</v>
      </c>
      <c r="AC169" s="500" t="s">
        <v>672</v>
      </c>
      <c r="AD169" s="499" t="s">
        <v>906</v>
      </c>
      <c r="AE169" s="500" t="s">
        <v>870</v>
      </c>
      <c r="AF169" s="501" t="s">
        <v>672</v>
      </c>
      <c r="AG169" s="500" t="s">
        <v>868</v>
      </c>
      <c r="AH169" s="500" t="s">
        <v>870</v>
      </c>
      <c r="AI169" s="500" t="s">
        <v>672</v>
      </c>
      <c r="AJ169" s="499" t="s">
        <v>916</v>
      </c>
      <c r="AK169" s="500" t="s">
        <v>915</v>
      </c>
      <c r="AL169" s="501" t="s">
        <v>672</v>
      </c>
      <c r="AM169" s="500" t="str">
        <f t="shared" si="4"/>
        <v>S2-0119-D1X0</v>
      </c>
      <c r="AN169" s="500" t="s">
        <v>946</v>
      </c>
      <c r="AO169" s="500">
        <v>1</v>
      </c>
      <c r="AP169" s="499" t="s">
        <v>661</v>
      </c>
      <c r="AQ169" s="500" t="s">
        <v>661</v>
      </c>
      <c r="AR169" s="501" t="s">
        <v>661</v>
      </c>
      <c r="AS169" s="500" t="s">
        <v>661</v>
      </c>
      <c r="AT169" s="500" t="s">
        <v>661</v>
      </c>
      <c r="AU169" s="500" t="s">
        <v>661</v>
      </c>
      <c r="AV169" s="499" t="s">
        <v>661</v>
      </c>
      <c r="AW169" s="500" t="s">
        <v>661</v>
      </c>
      <c r="AX169" s="501" t="s">
        <v>661</v>
      </c>
      <c r="AY169" s="499" t="s">
        <v>661</v>
      </c>
      <c r="AZ169" s="500" t="s">
        <v>661</v>
      </c>
      <c r="BA169" s="501" t="s">
        <v>661</v>
      </c>
      <c r="BB169" s="499" t="s">
        <v>661</v>
      </c>
      <c r="BC169" s="500" t="s">
        <v>661</v>
      </c>
      <c r="BD169" s="501" t="s">
        <v>661</v>
      </c>
      <c r="BE169" s="500" t="s">
        <v>661</v>
      </c>
      <c r="BF169" s="500" t="s">
        <v>661</v>
      </c>
      <c r="BG169" s="500" t="s">
        <v>661</v>
      </c>
      <c r="BH169" s="499" t="s">
        <v>661</v>
      </c>
      <c r="BI169" s="500" t="s">
        <v>661</v>
      </c>
      <c r="BJ169" s="501" t="s">
        <v>661</v>
      </c>
      <c r="BK169" s="500" t="s">
        <v>661</v>
      </c>
      <c r="BL169" s="500" t="s">
        <v>661</v>
      </c>
      <c r="BM169" s="500" t="s">
        <v>661</v>
      </c>
      <c r="BN169" s="499" t="s">
        <v>661</v>
      </c>
      <c r="BO169" s="500" t="s">
        <v>661</v>
      </c>
      <c r="BP169" s="501" t="s">
        <v>661</v>
      </c>
      <c r="BQ169" s="500" t="s">
        <v>661</v>
      </c>
      <c r="BR169" s="500" t="s">
        <v>661</v>
      </c>
      <c r="BS169" s="500" t="s">
        <v>661</v>
      </c>
      <c r="BT169" s="499" t="s">
        <v>661</v>
      </c>
      <c r="BU169" s="500" t="s">
        <v>661</v>
      </c>
      <c r="BV169" s="501" t="s">
        <v>661</v>
      </c>
      <c r="BW169" s="510"/>
      <c r="BX169" s="492" t="str">
        <f t="shared" si="5"/>
        <v>D1X0</v>
      </c>
      <c r="BY169" s="503" t="s">
        <v>931</v>
      </c>
      <c r="BZ169" s="500" t="s">
        <v>810</v>
      </c>
      <c r="CA169" s="500" t="s">
        <v>738</v>
      </c>
      <c r="CB169" s="449">
        <v>1</v>
      </c>
      <c r="CC169" s="503">
        <v>1</v>
      </c>
      <c r="CD169" s="499" t="s">
        <v>677</v>
      </c>
      <c r="CE169" s="500" t="s">
        <v>662</v>
      </c>
      <c r="CF169" s="501" t="s">
        <v>692</v>
      </c>
      <c r="CG169" s="499" t="s">
        <v>679</v>
      </c>
      <c r="CH169" s="500" t="s">
        <v>732</v>
      </c>
      <c r="CI169" s="501" t="s">
        <v>692</v>
      </c>
      <c r="CJ169" s="499" t="s">
        <v>678</v>
      </c>
      <c r="CK169" s="500" t="s">
        <v>733</v>
      </c>
      <c r="CL169" s="501" t="s">
        <v>673</v>
      </c>
      <c r="CM169" s="499" t="s">
        <v>680</v>
      </c>
      <c r="CN169" s="500" t="s">
        <v>734</v>
      </c>
      <c r="CO169" s="501" t="s">
        <v>673</v>
      </c>
      <c r="CP169" s="499" t="s">
        <v>661</v>
      </c>
      <c r="CQ169" s="500" t="s">
        <v>661</v>
      </c>
      <c r="CR169" s="501" t="s">
        <v>661</v>
      </c>
      <c r="CS169" s="499" t="s">
        <v>661</v>
      </c>
      <c r="CT169" s="500" t="s">
        <v>661</v>
      </c>
      <c r="CU169" s="501" t="s">
        <v>661</v>
      </c>
      <c r="CV169" s="503" t="s">
        <v>943</v>
      </c>
      <c r="CW169" s="499" t="s">
        <v>927</v>
      </c>
      <c r="CX169" s="500" t="s">
        <v>686</v>
      </c>
      <c r="CY169" s="501" t="s">
        <v>672</v>
      </c>
      <c r="CZ169" s="503">
        <v>0</v>
      </c>
      <c r="DA169" s="499" t="s">
        <v>661</v>
      </c>
      <c r="DB169" s="500" t="s">
        <v>661</v>
      </c>
      <c r="DC169" s="501" t="s">
        <v>661</v>
      </c>
      <c r="DD169" s="509"/>
      <c r="DE169" s="510"/>
    </row>
    <row r="170" spans="1:231" s="28" customFormat="1" ht="12.75" customHeight="1" x14ac:dyDescent="0.15">
      <c r="A170" s="525"/>
      <c r="B170" s="495" t="s">
        <v>854</v>
      </c>
      <c r="C170" s="499" t="s">
        <v>693</v>
      </c>
      <c r="D170" s="500" t="s">
        <v>226</v>
      </c>
      <c r="E170" s="501" t="s">
        <v>672</v>
      </c>
      <c r="F170" s="499" t="s">
        <v>688</v>
      </c>
      <c r="G170" s="500" t="s">
        <v>689</v>
      </c>
      <c r="H170" s="501" t="s">
        <v>672</v>
      </c>
      <c r="I170" s="499" t="s">
        <v>681</v>
      </c>
      <c r="J170" s="500" t="s">
        <v>740</v>
      </c>
      <c r="K170" s="501" t="s">
        <v>672</v>
      </c>
      <c r="L170" s="499" t="s">
        <v>683</v>
      </c>
      <c r="M170" s="500" t="s">
        <v>569</v>
      </c>
      <c r="N170" s="501" t="s">
        <v>672</v>
      </c>
      <c r="O170" s="500" t="s">
        <v>907</v>
      </c>
      <c r="P170" s="500" t="s">
        <v>731</v>
      </c>
      <c r="Q170" s="500" t="s">
        <v>672</v>
      </c>
      <c r="R170" s="499" t="s">
        <v>240</v>
      </c>
      <c r="S170" s="500" t="s">
        <v>803</v>
      </c>
      <c r="T170" s="500" t="s">
        <v>673</v>
      </c>
      <c r="U170" s="499" t="s">
        <v>695</v>
      </c>
      <c r="V170" s="500" t="s">
        <v>803</v>
      </c>
      <c r="W170" s="501" t="s">
        <v>672</v>
      </c>
      <c r="X170" s="500" t="s">
        <v>869</v>
      </c>
      <c r="Y170" s="500" t="s">
        <v>871</v>
      </c>
      <c r="Z170" s="501" t="s">
        <v>672</v>
      </c>
      <c r="AA170" s="500" t="s">
        <v>690</v>
      </c>
      <c r="AB170" s="500" t="s">
        <v>687</v>
      </c>
      <c r="AC170" s="500" t="s">
        <v>672</v>
      </c>
      <c r="AD170" s="499" t="s">
        <v>906</v>
      </c>
      <c r="AE170" s="500" t="s">
        <v>870</v>
      </c>
      <c r="AF170" s="501" t="s">
        <v>672</v>
      </c>
      <c r="AG170" s="500" t="s">
        <v>868</v>
      </c>
      <c r="AH170" s="500" t="s">
        <v>870</v>
      </c>
      <c r="AI170" s="500" t="s">
        <v>672</v>
      </c>
      <c r="AJ170" s="499" t="s">
        <v>916</v>
      </c>
      <c r="AK170" s="500" t="s">
        <v>915</v>
      </c>
      <c r="AL170" s="501" t="s">
        <v>672</v>
      </c>
      <c r="AM170" s="500" t="str">
        <f t="shared" si="4"/>
        <v>S2-0119-D1X0</v>
      </c>
      <c r="AN170" s="500" t="s">
        <v>946</v>
      </c>
      <c r="AO170" s="500">
        <v>1</v>
      </c>
      <c r="AP170" s="499" t="s">
        <v>661</v>
      </c>
      <c r="AQ170" s="500" t="s">
        <v>661</v>
      </c>
      <c r="AR170" s="501" t="s">
        <v>661</v>
      </c>
      <c r="AS170" s="500" t="s">
        <v>661</v>
      </c>
      <c r="AT170" s="500" t="s">
        <v>661</v>
      </c>
      <c r="AU170" s="500" t="s">
        <v>661</v>
      </c>
      <c r="AV170" s="499" t="s">
        <v>661</v>
      </c>
      <c r="AW170" s="500" t="s">
        <v>661</v>
      </c>
      <c r="AX170" s="501" t="s">
        <v>661</v>
      </c>
      <c r="AY170" s="499" t="s">
        <v>661</v>
      </c>
      <c r="AZ170" s="500" t="s">
        <v>661</v>
      </c>
      <c r="BA170" s="501" t="s">
        <v>661</v>
      </c>
      <c r="BB170" s="499" t="s">
        <v>661</v>
      </c>
      <c r="BC170" s="500" t="s">
        <v>661</v>
      </c>
      <c r="BD170" s="501" t="s">
        <v>661</v>
      </c>
      <c r="BE170" s="500" t="s">
        <v>661</v>
      </c>
      <c r="BF170" s="500" t="s">
        <v>661</v>
      </c>
      <c r="BG170" s="500" t="s">
        <v>661</v>
      </c>
      <c r="BH170" s="499" t="s">
        <v>661</v>
      </c>
      <c r="BI170" s="500" t="s">
        <v>661</v>
      </c>
      <c r="BJ170" s="501" t="s">
        <v>661</v>
      </c>
      <c r="BK170" s="500" t="s">
        <v>661</v>
      </c>
      <c r="BL170" s="500" t="s">
        <v>661</v>
      </c>
      <c r="BM170" s="500" t="s">
        <v>661</v>
      </c>
      <c r="BN170" s="499" t="s">
        <v>661</v>
      </c>
      <c r="BO170" s="500" t="s">
        <v>661</v>
      </c>
      <c r="BP170" s="501" t="s">
        <v>661</v>
      </c>
      <c r="BQ170" s="500" t="s">
        <v>661</v>
      </c>
      <c r="BR170" s="500" t="s">
        <v>661</v>
      </c>
      <c r="BS170" s="500" t="s">
        <v>661</v>
      </c>
      <c r="BT170" s="499" t="s">
        <v>661</v>
      </c>
      <c r="BU170" s="500" t="s">
        <v>661</v>
      </c>
      <c r="BV170" s="501" t="s">
        <v>661</v>
      </c>
      <c r="BW170" s="510"/>
      <c r="BX170" s="492" t="str">
        <f t="shared" si="5"/>
        <v>D1X0</v>
      </c>
      <c r="BY170" s="503" t="s">
        <v>931</v>
      </c>
      <c r="BZ170" s="500" t="s">
        <v>810</v>
      </c>
      <c r="CA170" s="500" t="s">
        <v>738</v>
      </c>
      <c r="CB170" s="449">
        <v>1</v>
      </c>
      <c r="CC170" s="503">
        <v>1</v>
      </c>
      <c r="CD170" s="499" t="s">
        <v>677</v>
      </c>
      <c r="CE170" s="500" t="s">
        <v>662</v>
      </c>
      <c r="CF170" s="501" t="s">
        <v>692</v>
      </c>
      <c r="CG170" s="499" t="s">
        <v>679</v>
      </c>
      <c r="CH170" s="500" t="s">
        <v>732</v>
      </c>
      <c r="CI170" s="501" t="s">
        <v>692</v>
      </c>
      <c r="CJ170" s="499" t="s">
        <v>678</v>
      </c>
      <c r="CK170" s="500" t="s">
        <v>733</v>
      </c>
      <c r="CL170" s="501" t="s">
        <v>673</v>
      </c>
      <c r="CM170" s="499" t="s">
        <v>680</v>
      </c>
      <c r="CN170" s="500" t="s">
        <v>734</v>
      </c>
      <c r="CO170" s="501" t="s">
        <v>673</v>
      </c>
      <c r="CP170" s="499" t="s">
        <v>661</v>
      </c>
      <c r="CQ170" s="500" t="s">
        <v>661</v>
      </c>
      <c r="CR170" s="501" t="s">
        <v>661</v>
      </c>
      <c r="CS170" s="499" t="s">
        <v>661</v>
      </c>
      <c r="CT170" s="500" t="s">
        <v>661</v>
      </c>
      <c r="CU170" s="501" t="s">
        <v>661</v>
      </c>
      <c r="CV170" s="503" t="s">
        <v>943</v>
      </c>
      <c r="CW170" s="499" t="s">
        <v>927</v>
      </c>
      <c r="CX170" s="500" t="s">
        <v>686</v>
      </c>
      <c r="CY170" s="501" t="s">
        <v>672</v>
      </c>
      <c r="CZ170" s="503">
        <v>0</v>
      </c>
      <c r="DA170" s="499" t="s">
        <v>661</v>
      </c>
      <c r="DB170" s="500" t="s">
        <v>661</v>
      </c>
      <c r="DC170" s="501" t="s">
        <v>661</v>
      </c>
      <c r="DD170" s="509"/>
      <c r="DE170" s="510"/>
    </row>
    <row r="171" spans="1:231" s="30" customFormat="1" ht="12.75" customHeight="1" x14ac:dyDescent="0.15">
      <c r="A171" s="525"/>
      <c r="B171" s="495" t="s">
        <v>855</v>
      </c>
      <c r="C171" s="499" t="s">
        <v>691</v>
      </c>
      <c r="D171" s="500" t="s">
        <v>226</v>
      </c>
      <c r="E171" s="501" t="s">
        <v>672</v>
      </c>
      <c r="F171" s="499" t="s">
        <v>688</v>
      </c>
      <c r="G171" s="500" t="s">
        <v>689</v>
      </c>
      <c r="H171" s="501" t="s">
        <v>672</v>
      </c>
      <c r="I171" s="499" t="s">
        <v>681</v>
      </c>
      <c r="J171" s="500" t="s">
        <v>740</v>
      </c>
      <c r="K171" s="501" t="s">
        <v>672</v>
      </c>
      <c r="L171" s="499" t="s">
        <v>683</v>
      </c>
      <c r="M171" s="500" t="s">
        <v>731</v>
      </c>
      <c r="N171" s="501" t="s">
        <v>672</v>
      </c>
      <c r="O171" s="500" t="s">
        <v>907</v>
      </c>
      <c r="P171" s="500" t="s">
        <v>731</v>
      </c>
      <c r="Q171" s="500" t="s">
        <v>672</v>
      </c>
      <c r="R171" s="499" t="s">
        <v>240</v>
      </c>
      <c r="S171" s="500" t="s">
        <v>803</v>
      </c>
      <c r="T171" s="500" t="s">
        <v>672</v>
      </c>
      <c r="U171" s="499" t="s">
        <v>695</v>
      </c>
      <c r="V171" s="500" t="s">
        <v>803</v>
      </c>
      <c r="W171" s="501" t="s">
        <v>672</v>
      </c>
      <c r="X171" s="500" t="s">
        <v>909</v>
      </c>
      <c r="Y171" s="500" t="s">
        <v>910</v>
      </c>
      <c r="Z171" s="501" t="s">
        <v>672</v>
      </c>
      <c r="AA171" s="500" t="s">
        <v>690</v>
      </c>
      <c r="AB171" s="500" t="s">
        <v>687</v>
      </c>
      <c r="AC171" s="500" t="s">
        <v>672</v>
      </c>
      <c r="AD171" s="499" t="s">
        <v>906</v>
      </c>
      <c r="AE171" s="500" t="s">
        <v>687</v>
      </c>
      <c r="AF171" s="501" t="s">
        <v>672</v>
      </c>
      <c r="AG171" s="500" t="s">
        <v>908</v>
      </c>
      <c r="AH171" s="500" t="s">
        <v>687</v>
      </c>
      <c r="AI171" s="500" t="s">
        <v>672</v>
      </c>
      <c r="AJ171" s="499" t="s">
        <v>917</v>
      </c>
      <c r="AK171" s="500" t="s">
        <v>915</v>
      </c>
      <c r="AL171" s="501" t="s">
        <v>672</v>
      </c>
      <c r="AM171" s="500" t="str">
        <f t="shared" si="4"/>
        <v>S2-0119-G1Y4-2</v>
      </c>
      <c r="AN171" s="500" t="s">
        <v>946</v>
      </c>
      <c r="AO171" s="500">
        <v>1</v>
      </c>
      <c r="AP171" s="499" t="s">
        <v>661</v>
      </c>
      <c r="AQ171" s="500" t="s">
        <v>661</v>
      </c>
      <c r="AR171" s="501" t="s">
        <v>661</v>
      </c>
      <c r="AS171" s="500" t="s">
        <v>661</v>
      </c>
      <c r="AT171" s="500" t="s">
        <v>661</v>
      </c>
      <c r="AU171" s="500" t="s">
        <v>661</v>
      </c>
      <c r="AV171" s="499" t="s">
        <v>661</v>
      </c>
      <c r="AW171" s="500" t="s">
        <v>661</v>
      </c>
      <c r="AX171" s="501" t="s">
        <v>661</v>
      </c>
      <c r="AY171" s="499" t="s">
        <v>661</v>
      </c>
      <c r="AZ171" s="500" t="s">
        <v>661</v>
      </c>
      <c r="BA171" s="501" t="s">
        <v>661</v>
      </c>
      <c r="BB171" s="499" t="s">
        <v>661</v>
      </c>
      <c r="BC171" s="500" t="s">
        <v>661</v>
      </c>
      <c r="BD171" s="501" t="s">
        <v>661</v>
      </c>
      <c r="BE171" s="500" t="s">
        <v>661</v>
      </c>
      <c r="BF171" s="500" t="s">
        <v>661</v>
      </c>
      <c r="BG171" s="500" t="s">
        <v>661</v>
      </c>
      <c r="BH171" s="499" t="s">
        <v>661</v>
      </c>
      <c r="BI171" s="500" t="s">
        <v>661</v>
      </c>
      <c r="BJ171" s="501" t="s">
        <v>661</v>
      </c>
      <c r="BK171" s="500" t="s">
        <v>661</v>
      </c>
      <c r="BL171" s="500" t="s">
        <v>661</v>
      </c>
      <c r="BM171" s="500" t="s">
        <v>661</v>
      </c>
      <c r="BN171" s="499" t="s">
        <v>661</v>
      </c>
      <c r="BO171" s="500" t="s">
        <v>661</v>
      </c>
      <c r="BP171" s="501" t="s">
        <v>661</v>
      </c>
      <c r="BQ171" s="500" t="s">
        <v>661</v>
      </c>
      <c r="BR171" s="500" t="s">
        <v>661</v>
      </c>
      <c r="BS171" s="500" t="s">
        <v>661</v>
      </c>
      <c r="BT171" s="499" t="s">
        <v>661</v>
      </c>
      <c r="BU171" s="500" t="s">
        <v>661</v>
      </c>
      <c r="BV171" s="501" t="s">
        <v>661</v>
      </c>
      <c r="BW171" s="510"/>
      <c r="BX171" s="492" t="str">
        <f t="shared" si="5"/>
        <v>G1Y4-2</v>
      </c>
      <c r="BY171" s="503" t="s">
        <v>934</v>
      </c>
      <c r="BZ171" s="500" t="s">
        <v>807</v>
      </c>
      <c r="CA171" s="500" t="s">
        <v>738</v>
      </c>
      <c r="CB171" s="449">
        <v>1</v>
      </c>
      <c r="CC171" s="503">
        <v>1</v>
      </c>
      <c r="CD171" s="499" t="s">
        <v>677</v>
      </c>
      <c r="CE171" s="500" t="s">
        <v>662</v>
      </c>
      <c r="CF171" s="501" t="s">
        <v>692</v>
      </c>
      <c r="CG171" s="499" t="s">
        <v>679</v>
      </c>
      <c r="CH171" s="500" t="s">
        <v>732</v>
      </c>
      <c r="CI171" s="501" t="s">
        <v>692</v>
      </c>
      <c r="CJ171" s="499" t="s">
        <v>678</v>
      </c>
      <c r="CK171" s="500" t="s">
        <v>733</v>
      </c>
      <c r="CL171" s="501" t="s">
        <v>673</v>
      </c>
      <c r="CM171" s="499" t="s">
        <v>680</v>
      </c>
      <c r="CN171" s="500" t="s">
        <v>734</v>
      </c>
      <c r="CO171" s="501" t="s">
        <v>673</v>
      </c>
      <c r="CP171" s="499" t="s">
        <v>661</v>
      </c>
      <c r="CQ171" s="500" t="s">
        <v>661</v>
      </c>
      <c r="CR171" s="501" t="s">
        <v>661</v>
      </c>
      <c r="CS171" s="499" t="s">
        <v>661</v>
      </c>
      <c r="CT171" s="500" t="s">
        <v>661</v>
      </c>
      <c r="CU171" s="501" t="s">
        <v>661</v>
      </c>
      <c r="CV171" s="503" t="s">
        <v>944</v>
      </c>
      <c r="CW171" s="499" t="s">
        <v>685</v>
      </c>
      <c r="CX171" s="500" t="s">
        <v>686</v>
      </c>
      <c r="CY171" s="453">
        <v>1</v>
      </c>
      <c r="CZ171" s="503">
        <v>4</v>
      </c>
      <c r="DA171" s="499" t="s">
        <v>752</v>
      </c>
      <c r="DB171" s="500" t="s">
        <v>736</v>
      </c>
      <c r="DC171" s="501" t="s">
        <v>672</v>
      </c>
      <c r="DD171" s="524" t="s">
        <v>6</v>
      </c>
      <c r="DE171" s="510"/>
      <c r="DF171" s="28"/>
      <c r="DG171" s="28"/>
      <c r="DH171" s="28"/>
      <c r="DI171" s="28"/>
      <c r="DJ171" s="28"/>
      <c r="DK171" s="28"/>
      <c r="DL171" s="28"/>
      <c r="DM171" s="28"/>
      <c r="DN171" s="28"/>
      <c r="DO171" s="28"/>
      <c r="DP171" s="28"/>
      <c r="DQ171" s="28"/>
      <c r="DR171" s="28"/>
      <c r="DS171" s="28"/>
      <c r="DT171" s="28"/>
      <c r="DU171" s="28"/>
      <c r="DV171" s="28"/>
      <c r="DW171" s="28"/>
      <c r="DX171" s="28"/>
      <c r="DY171" s="28"/>
      <c r="DZ171" s="28"/>
      <c r="EA171" s="28"/>
      <c r="EB171" s="28"/>
      <c r="EC171" s="28"/>
      <c r="ED171" s="28"/>
      <c r="EE171" s="28"/>
      <c r="EF171" s="28"/>
      <c r="EG171" s="28"/>
      <c r="EH171" s="28"/>
      <c r="EI171" s="28"/>
      <c r="EJ171" s="28"/>
      <c r="EK171" s="28"/>
      <c r="EL171" s="28"/>
      <c r="EM171" s="28"/>
      <c r="EN171" s="28"/>
      <c r="EO171" s="28"/>
      <c r="EP171" s="28"/>
      <c r="EQ171" s="28"/>
      <c r="ER171" s="28"/>
      <c r="ES171" s="28"/>
      <c r="ET171" s="28"/>
      <c r="EU171" s="28"/>
      <c r="EV171" s="28"/>
      <c r="EW171" s="28"/>
      <c r="EX171" s="28"/>
      <c r="EY171" s="28"/>
      <c r="EZ171" s="28"/>
      <c r="FA171" s="28"/>
      <c r="FB171" s="28"/>
      <c r="FC171" s="28"/>
      <c r="FD171" s="28"/>
      <c r="FE171" s="28"/>
      <c r="FF171" s="28"/>
      <c r="FG171" s="28"/>
      <c r="FH171" s="28"/>
      <c r="FI171" s="28"/>
      <c r="FJ171" s="28"/>
      <c r="FK171" s="28"/>
      <c r="FL171" s="28"/>
      <c r="FM171" s="28"/>
      <c r="FN171" s="28"/>
      <c r="FO171" s="28"/>
      <c r="FP171" s="28"/>
      <c r="FQ171" s="28"/>
      <c r="FR171" s="28"/>
      <c r="FS171" s="28"/>
      <c r="FT171" s="28"/>
      <c r="FU171" s="28"/>
      <c r="FV171" s="28"/>
      <c r="FW171" s="28"/>
      <c r="FX171" s="28"/>
      <c r="FY171" s="28"/>
      <c r="FZ171" s="28"/>
      <c r="GA171" s="28"/>
      <c r="GB171" s="28"/>
      <c r="GC171" s="28"/>
      <c r="GD171" s="28"/>
      <c r="GE171" s="28"/>
      <c r="GF171" s="28"/>
      <c r="GG171" s="28"/>
      <c r="GH171" s="28"/>
      <c r="GI171" s="28"/>
      <c r="GJ171" s="28"/>
      <c r="GK171" s="28"/>
      <c r="GL171" s="28"/>
      <c r="GM171" s="28"/>
      <c r="GN171" s="28"/>
      <c r="GO171" s="28"/>
      <c r="GP171" s="28"/>
      <c r="GQ171" s="28"/>
      <c r="GR171" s="28"/>
      <c r="GS171" s="28"/>
      <c r="GT171" s="28"/>
      <c r="GU171" s="28"/>
      <c r="GV171" s="28"/>
      <c r="GW171" s="28"/>
      <c r="GX171" s="28"/>
      <c r="GY171" s="28"/>
      <c r="GZ171" s="28"/>
      <c r="HA171" s="28"/>
      <c r="HB171" s="28"/>
      <c r="HC171" s="28"/>
      <c r="HD171" s="28"/>
      <c r="HE171" s="28"/>
      <c r="HF171" s="28"/>
      <c r="HG171" s="28"/>
      <c r="HH171" s="28"/>
      <c r="HI171" s="28"/>
      <c r="HJ171" s="28"/>
      <c r="HK171" s="28"/>
      <c r="HL171" s="28"/>
      <c r="HM171" s="28"/>
      <c r="HN171" s="28"/>
      <c r="HO171" s="28"/>
      <c r="HP171" s="28"/>
      <c r="HQ171" s="28"/>
      <c r="HR171" s="28"/>
      <c r="HS171" s="28"/>
      <c r="HT171" s="28"/>
      <c r="HU171" s="28"/>
      <c r="HV171" s="28"/>
      <c r="HW171" s="28"/>
    </row>
    <row r="172" spans="1:231" s="30" customFormat="1" ht="12.75" customHeight="1" x14ac:dyDescent="0.15">
      <c r="A172" s="525"/>
      <c r="B172" s="495" t="s">
        <v>856</v>
      </c>
      <c r="C172" s="499" t="s">
        <v>691</v>
      </c>
      <c r="D172" s="500" t="s">
        <v>226</v>
      </c>
      <c r="E172" s="501" t="s">
        <v>672</v>
      </c>
      <c r="F172" s="499" t="s">
        <v>688</v>
      </c>
      <c r="G172" s="500" t="s">
        <v>689</v>
      </c>
      <c r="H172" s="501" t="s">
        <v>672</v>
      </c>
      <c r="I172" s="499" t="s">
        <v>681</v>
      </c>
      <c r="J172" s="500" t="s">
        <v>740</v>
      </c>
      <c r="K172" s="501" t="s">
        <v>672</v>
      </c>
      <c r="L172" s="499" t="s">
        <v>683</v>
      </c>
      <c r="M172" s="500" t="s">
        <v>569</v>
      </c>
      <c r="N172" s="501" t="s">
        <v>672</v>
      </c>
      <c r="O172" s="500" t="s">
        <v>661</v>
      </c>
      <c r="P172" s="500" t="s">
        <v>661</v>
      </c>
      <c r="Q172" s="500" t="s">
        <v>661</v>
      </c>
      <c r="R172" s="499" t="s">
        <v>240</v>
      </c>
      <c r="S172" s="500" t="s">
        <v>803</v>
      </c>
      <c r="T172" s="500" t="s">
        <v>672</v>
      </c>
      <c r="U172" s="499" t="s">
        <v>695</v>
      </c>
      <c r="V172" s="500" t="s">
        <v>803</v>
      </c>
      <c r="W172" s="501" t="s">
        <v>672</v>
      </c>
      <c r="X172" s="500" t="s">
        <v>661</v>
      </c>
      <c r="Y172" s="500" t="s">
        <v>661</v>
      </c>
      <c r="Z172" s="501" t="s">
        <v>661</v>
      </c>
      <c r="AA172" s="500" t="s">
        <v>690</v>
      </c>
      <c r="AB172" s="500" t="s">
        <v>687</v>
      </c>
      <c r="AC172" s="500" t="s">
        <v>672</v>
      </c>
      <c r="AD172" s="499" t="s">
        <v>661</v>
      </c>
      <c r="AE172" s="500" t="s">
        <v>661</v>
      </c>
      <c r="AF172" s="501" t="s">
        <v>661</v>
      </c>
      <c r="AG172" s="500" t="s">
        <v>661</v>
      </c>
      <c r="AH172" s="500" t="s">
        <v>661</v>
      </c>
      <c r="AI172" s="500" t="s">
        <v>661</v>
      </c>
      <c r="AJ172" s="499" t="s">
        <v>917</v>
      </c>
      <c r="AK172" s="500" t="s">
        <v>915</v>
      </c>
      <c r="AL172" s="501" t="s">
        <v>672</v>
      </c>
      <c r="AM172" s="500" t="str">
        <f t="shared" si="4"/>
        <v>S2-0119-D1W4-1</v>
      </c>
      <c r="AN172" s="500" t="s">
        <v>946</v>
      </c>
      <c r="AO172" s="500">
        <v>1</v>
      </c>
      <c r="AP172" s="499" t="s">
        <v>661</v>
      </c>
      <c r="AQ172" s="500" t="s">
        <v>661</v>
      </c>
      <c r="AR172" s="501" t="s">
        <v>661</v>
      </c>
      <c r="AS172" s="500" t="s">
        <v>661</v>
      </c>
      <c r="AT172" s="500" t="s">
        <v>661</v>
      </c>
      <c r="AU172" s="500" t="s">
        <v>661</v>
      </c>
      <c r="AV172" s="499" t="s">
        <v>661</v>
      </c>
      <c r="AW172" s="500" t="s">
        <v>661</v>
      </c>
      <c r="AX172" s="501" t="s">
        <v>661</v>
      </c>
      <c r="AY172" s="499" t="s">
        <v>661</v>
      </c>
      <c r="AZ172" s="500" t="s">
        <v>661</v>
      </c>
      <c r="BA172" s="501" t="s">
        <v>661</v>
      </c>
      <c r="BB172" s="499" t="s">
        <v>661</v>
      </c>
      <c r="BC172" s="500" t="s">
        <v>661</v>
      </c>
      <c r="BD172" s="501" t="s">
        <v>661</v>
      </c>
      <c r="BE172" s="500" t="s">
        <v>661</v>
      </c>
      <c r="BF172" s="500" t="s">
        <v>661</v>
      </c>
      <c r="BG172" s="500" t="s">
        <v>661</v>
      </c>
      <c r="BH172" s="499" t="s">
        <v>661</v>
      </c>
      <c r="BI172" s="500" t="s">
        <v>661</v>
      </c>
      <c r="BJ172" s="501" t="s">
        <v>661</v>
      </c>
      <c r="BK172" s="500" t="s">
        <v>661</v>
      </c>
      <c r="BL172" s="500" t="s">
        <v>661</v>
      </c>
      <c r="BM172" s="500" t="s">
        <v>661</v>
      </c>
      <c r="BN172" s="499" t="s">
        <v>661</v>
      </c>
      <c r="BO172" s="500" t="s">
        <v>661</v>
      </c>
      <c r="BP172" s="501" t="s">
        <v>661</v>
      </c>
      <c r="BQ172" s="500" t="s">
        <v>661</v>
      </c>
      <c r="BR172" s="500" t="s">
        <v>661</v>
      </c>
      <c r="BS172" s="500" t="s">
        <v>661</v>
      </c>
      <c r="BT172" s="499" t="s">
        <v>661</v>
      </c>
      <c r="BU172" s="500" t="s">
        <v>661</v>
      </c>
      <c r="BV172" s="501" t="s">
        <v>661</v>
      </c>
      <c r="BW172" s="508"/>
      <c r="BX172" s="492" t="str">
        <f t="shared" si="5"/>
        <v>D1W4-1</v>
      </c>
      <c r="BY172" s="503" t="s">
        <v>931</v>
      </c>
      <c r="BZ172" s="500" t="s">
        <v>810</v>
      </c>
      <c r="CA172" s="500" t="s">
        <v>738</v>
      </c>
      <c r="CB172" s="449">
        <v>1</v>
      </c>
      <c r="CC172" s="503">
        <v>1</v>
      </c>
      <c r="CD172" s="499" t="s">
        <v>677</v>
      </c>
      <c r="CE172" s="500" t="s">
        <v>662</v>
      </c>
      <c r="CF172" s="501" t="s">
        <v>692</v>
      </c>
      <c r="CG172" s="499" t="s">
        <v>679</v>
      </c>
      <c r="CH172" s="500" t="s">
        <v>732</v>
      </c>
      <c r="CI172" s="501" t="s">
        <v>692</v>
      </c>
      <c r="CJ172" s="499" t="s">
        <v>678</v>
      </c>
      <c r="CK172" s="500" t="s">
        <v>733</v>
      </c>
      <c r="CL172" s="501" t="s">
        <v>673</v>
      </c>
      <c r="CM172" s="499" t="s">
        <v>680</v>
      </c>
      <c r="CN172" s="500" t="s">
        <v>734</v>
      </c>
      <c r="CO172" s="501" t="s">
        <v>673</v>
      </c>
      <c r="CP172" s="499" t="s">
        <v>661</v>
      </c>
      <c r="CQ172" s="500" t="s">
        <v>661</v>
      </c>
      <c r="CR172" s="501" t="s">
        <v>661</v>
      </c>
      <c r="CS172" s="499" t="s">
        <v>661</v>
      </c>
      <c r="CT172" s="500" t="s">
        <v>661</v>
      </c>
      <c r="CU172" s="501" t="s">
        <v>661</v>
      </c>
      <c r="CV172" s="503" t="s">
        <v>942</v>
      </c>
      <c r="CW172" s="499" t="s">
        <v>697</v>
      </c>
      <c r="CX172" s="500" t="s">
        <v>686</v>
      </c>
      <c r="CY172" s="501" t="s">
        <v>672</v>
      </c>
      <c r="CZ172" s="503">
        <v>4</v>
      </c>
      <c r="DA172" s="499" t="s">
        <v>752</v>
      </c>
      <c r="DB172" s="500" t="s">
        <v>736</v>
      </c>
      <c r="DC172" s="501" t="s">
        <v>672</v>
      </c>
      <c r="DD172" s="526">
        <v>-1</v>
      </c>
      <c r="DE172" s="508"/>
      <c r="DF172" s="31"/>
      <c r="DG172" s="28"/>
      <c r="DH172" s="28"/>
      <c r="DI172" s="31"/>
      <c r="DJ172" s="31"/>
      <c r="DK172" s="31"/>
      <c r="DL172" s="31"/>
      <c r="DM172" s="31"/>
      <c r="DN172" s="31"/>
      <c r="DO172" s="31"/>
      <c r="DP172" s="31"/>
      <c r="DQ172" s="31"/>
      <c r="DR172" s="31"/>
      <c r="DS172" s="31"/>
      <c r="DT172" s="31"/>
      <c r="DU172" s="31"/>
      <c r="DV172" s="31"/>
      <c r="DW172" s="31"/>
      <c r="DX172" s="31"/>
      <c r="DY172" s="31"/>
      <c r="DZ172" s="31"/>
      <c r="EA172" s="31"/>
      <c r="EB172" s="31"/>
      <c r="EC172" s="31"/>
      <c r="ED172" s="31"/>
      <c r="EE172" s="31"/>
      <c r="EF172" s="31"/>
      <c r="EG172" s="31"/>
      <c r="EH172" s="31"/>
      <c r="EI172" s="31"/>
      <c r="EJ172" s="31"/>
      <c r="EK172" s="31"/>
      <c r="EL172" s="31"/>
      <c r="EM172" s="31"/>
      <c r="EN172" s="31"/>
      <c r="EO172" s="31"/>
      <c r="EP172" s="31"/>
      <c r="EQ172" s="31"/>
      <c r="ER172" s="31"/>
      <c r="ES172" s="31"/>
      <c r="ET172" s="31"/>
      <c r="EU172" s="31"/>
      <c r="EV172" s="31"/>
      <c r="EW172" s="31"/>
      <c r="EX172" s="31"/>
      <c r="EY172" s="28"/>
      <c r="EZ172" s="28"/>
      <c r="FA172" s="28"/>
      <c r="FB172" s="28"/>
      <c r="FC172" s="28"/>
      <c r="FD172" s="28"/>
      <c r="FE172" s="28"/>
      <c r="FF172" s="28"/>
      <c r="FG172" s="28"/>
      <c r="FH172" s="28"/>
      <c r="FI172" s="28"/>
      <c r="FJ172" s="28"/>
      <c r="FK172" s="28"/>
      <c r="FL172" s="28"/>
      <c r="FM172" s="28"/>
      <c r="FN172" s="28"/>
      <c r="FO172" s="28"/>
      <c r="FP172" s="28"/>
      <c r="FQ172" s="28"/>
      <c r="FR172" s="28"/>
      <c r="FS172" s="28"/>
      <c r="FT172" s="28"/>
      <c r="FU172" s="28"/>
      <c r="FV172" s="28"/>
      <c r="FW172" s="28"/>
      <c r="FX172" s="28"/>
      <c r="FY172" s="28"/>
      <c r="FZ172" s="28"/>
      <c r="GA172" s="28"/>
      <c r="GB172" s="28"/>
      <c r="GC172" s="28"/>
      <c r="GD172" s="28"/>
      <c r="GE172" s="28"/>
      <c r="GF172" s="28"/>
      <c r="GG172" s="28"/>
      <c r="GH172" s="28"/>
      <c r="GI172" s="28"/>
      <c r="GJ172" s="28"/>
      <c r="GK172" s="28"/>
      <c r="GL172" s="28"/>
      <c r="GM172" s="28"/>
      <c r="GN172" s="28"/>
      <c r="GO172" s="28"/>
      <c r="GP172" s="28"/>
      <c r="GQ172" s="28"/>
      <c r="GR172" s="28"/>
      <c r="GS172" s="28"/>
      <c r="GT172" s="28"/>
      <c r="GU172" s="28"/>
      <c r="GV172" s="28"/>
      <c r="GW172" s="28"/>
      <c r="GX172" s="28"/>
      <c r="GY172" s="28"/>
      <c r="GZ172" s="28"/>
      <c r="HA172" s="28"/>
      <c r="HB172" s="28"/>
      <c r="HC172" s="28"/>
      <c r="HD172" s="28"/>
      <c r="HE172" s="28"/>
      <c r="HF172" s="28"/>
      <c r="HG172" s="28"/>
      <c r="HH172" s="28"/>
      <c r="HI172" s="28"/>
      <c r="HJ172" s="28"/>
      <c r="HK172" s="28"/>
      <c r="HL172" s="28"/>
      <c r="HM172" s="28"/>
      <c r="HN172" s="28"/>
      <c r="HO172" s="28"/>
      <c r="HP172" s="28"/>
      <c r="HQ172" s="28"/>
      <c r="HR172" s="28"/>
      <c r="HS172" s="28"/>
      <c r="HT172" s="28"/>
      <c r="HU172" s="28"/>
      <c r="HV172" s="28"/>
      <c r="HW172" s="28"/>
    </row>
    <row r="173" spans="1:231" s="30" customFormat="1" ht="12.75" customHeight="1" x14ac:dyDescent="0.15">
      <c r="A173" s="525"/>
      <c r="B173" s="495" t="s">
        <v>857</v>
      </c>
      <c r="C173" s="499" t="s">
        <v>691</v>
      </c>
      <c r="D173" s="500" t="s">
        <v>226</v>
      </c>
      <c r="E173" s="501" t="s">
        <v>672</v>
      </c>
      <c r="F173" s="499" t="s">
        <v>688</v>
      </c>
      <c r="G173" s="500" t="s">
        <v>689</v>
      </c>
      <c r="H173" s="501" t="s">
        <v>672</v>
      </c>
      <c r="I173" s="499" t="s">
        <v>681</v>
      </c>
      <c r="J173" s="500" t="s">
        <v>740</v>
      </c>
      <c r="K173" s="501" t="s">
        <v>672</v>
      </c>
      <c r="L173" s="499" t="s">
        <v>683</v>
      </c>
      <c r="M173" s="500" t="s">
        <v>569</v>
      </c>
      <c r="N173" s="501" t="s">
        <v>672</v>
      </c>
      <c r="O173" s="500" t="s">
        <v>661</v>
      </c>
      <c r="P173" s="500" t="s">
        <v>661</v>
      </c>
      <c r="Q173" s="500" t="s">
        <v>661</v>
      </c>
      <c r="R173" s="499" t="s">
        <v>240</v>
      </c>
      <c r="S173" s="500" t="s">
        <v>803</v>
      </c>
      <c r="T173" s="500" t="s">
        <v>672</v>
      </c>
      <c r="U173" s="499" t="s">
        <v>695</v>
      </c>
      <c r="V173" s="500" t="s">
        <v>803</v>
      </c>
      <c r="W173" s="501" t="s">
        <v>672</v>
      </c>
      <c r="X173" s="500" t="s">
        <v>661</v>
      </c>
      <c r="Y173" s="500" t="s">
        <v>661</v>
      </c>
      <c r="Z173" s="501" t="s">
        <v>661</v>
      </c>
      <c r="AA173" s="500" t="s">
        <v>690</v>
      </c>
      <c r="AB173" s="500" t="s">
        <v>687</v>
      </c>
      <c r="AC173" s="500" t="s">
        <v>672</v>
      </c>
      <c r="AD173" s="499" t="s">
        <v>661</v>
      </c>
      <c r="AE173" s="500" t="s">
        <v>661</v>
      </c>
      <c r="AF173" s="501" t="s">
        <v>661</v>
      </c>
      <c r="AG173" s="500" t="s">
        <v>661</v>
      </c>
      <c r="AH173" s="500" t="s">
        <v>661</v>
      </c>
      <c r="AI173" s="500" t="s">
        <v>661</v>
      </c>
      <c r="AJ173" s="499" t="s">
        <v>917</v>
      </c>
      <c r="AK173" s="500" t="s">
        <v>915</v>
      </c>
      <c r="AL173" s="501" t="s">
        <v>672</v>
      </c>
      <c r="AM173" s="500" t="str">
        <f t="shared" si="4"/>
        <v>S2-0119-D1W4-2</v>
      </c>
      <c r="AN173" s="500" t="s">
        <v>946</v>
      </c>
      <c r="AO173" s="500">
        <v>1</v>
      </c>
      <c r="AP173" s="499" t="s">
        <v>661</v>
      </c>
      <c r="AQ173" s="500" t="s">
        <v>661</v>
      </c>
      <c r="AR173" s="501" t="s">
        <v>661</v>
      </c>
      <c r="AS173" s="500" t="s">
        <v>661</v>
      </c>
      <c r="AT173" s="500" t="s">
        <v>661</v>
      </c>
      <c r="AU173" s="500" t="s">
        <v>661</v>
      </c>
      <c r="AV173" s="499" t="s">
        <v>661</v>
      </c>
      <c r="AW173" s="500" t="s">
        <v>661</v>
      </c>
      <c r="AX173" s="501" t="s">
        <v>661</v>
      </c>
      <c r="AY173" s="499" t="s">
        <v>661</v>
      </c>
      <c r="AZ173" s="500" t="s">
        <v>661</v>
      </c>
      <c r="BA173" s="501" t="s">
        <v>661</v>
      </c>
      <c r="BB173" s="499" t="s">
        <v>661</v>
      </c>
      <c r="BC173" s="500" t="s">
        <v>661</v>
      </c>
      <c r="BD173" s="501" t="s">
        <v>661</v>
      </c>
      <c r="BE173" s="500" t="s">
        <v>661</v>
      </c>
      <c r="BF173" s="500" t="s">
        <v>661</v>
      </c>
      <c r="BG173" s="500" t="s">
        <v>661</v>
      </c>
      <c r="BH173" s="499" t="s">
        <v>661</v>
      </c>
      <c r="BI173" s="500" t="s">
        <v>661</v>
      </c>
      <c r="BJ173" s="501" t="s">
        <v>661</v>
      </c>
      <c r="BK173" s="500" t="s">
        <v>661</v>
      </c>
      <c r="BL173" s="500" t="s">
        <v>661</v>
      </c>
      <c r="BM173" s="500" t="s">
        <v>661</v>
      </c>
      <c r="BN173" s="499" t="s">
        <v>661</v>
      </c>
      <c r="BO173" s="500" t="s">
        <v>661</v>
      </c>
      <c r="BP173" s="501" t="s">
        <v>661</v>
      </c>
      <c r="BQ173" s="500" t="s">
        <v>661</v>
      </c>
      <c r="BR173" s="500" t="s">
        <v>661</v>
      </c>
      <c r="BS173" s="500" t="s">
        <v>661</v>
      </c>
      <c r="BT173" s="499" t="s">
        <v>661</v>
      </c>
      <c r="BU173" s="500" t="s">
        <v>661</v>
      </c>
      <c r="BV173" s="501" t="s">
        <v>661</v>
      </c>
      <c r="BW173" s="510"/>
      <c r="BX173" s="492" t="str">
        <f t="shared" si="5"/>
        <v>D1W4-2</v>
      </c>
      <c r="BY173" s="503" t="s">
        <v>931</v>
      </c>
      <c r="BZ173" s="500" t="s">
        <v>810</v>
      </c>
      <c r="CA173" s="500" t="s">
        <v>738</v>
      </c>
      <c r="CB173" s="449">
        <v>1</v>
      </c>
      <c r="CC173" s="503">
        <v>1</v>
      </c>
      <c r="CD173" s="499" t="s">
        <v>677</v>
      </c>
      <c r="CE173" s="500" t="s">
        <v>662</v>
      </c>
      <c r="CF173" s="501" t="s">
        <v>692</v>
      </c>
      <c r="CG173" s="499" t="s">
        <v>679</v>
      </c>
      <c r="CH173" s="500" t="s">
        <v>732</v>
      </c>
      <c r="CI173" s="501" t="s">
        <v>692</v>
      </c>
      <c r="CJ173" s="499" t="s">
        <v>678</v>
      </c>
      <c r="CK173" s="500" t="s">
        <v>733</v>
      </c>
      <c r="CL173" s="501" t="s">
        <v>673</v>
      </c>
      <c r="CM173" s="499" t="s">
        <v>680</v>
      </c>
      <c r="CN173" s="500" t="s">
        <v>734</v>
      </c>
      <c r="CO173" s="501" t="s">
        <v>673</v>
      </c>
      <c r="CP173" s="499" t="s">
        <v>661</v>
      </c>
      <c r="CQ173" s="500" t="s">
        <v>661</v>
      </c>
      <c r="CR173" s="501" t="s">
        <v>661</v>
      </c>
      <c r="CS173" s="499" t="s">
        <v>661</v>
      </c>
      <c r="CT173" s="500" t="s">
        <v>661</v>
      </c>
      <c r="CU173" s="501" t="s">
        <v>661</v>
      </c>
      <c r="CV173" s="503" t="s">
        <v>942</v>
      </c>
      <c r="CW173" s="499" t="s">
        <v>697</v>
      </c>
      <c r="CX173" s="500" t="s">
        <v>686</v>
      </c>
      <c r="CY173" s="501" t="s">
        <v>672</v>
      </c>
      <c r="CZ173" s="503">
        <v>4</v>
      </c>
      <c r="DA173" s="499" t="s">
        <v>752</v>
      </c>
      <c r="DB173" s="500" t="s">
        <v>736</v>
      </c>
      <c r="DC173" s="501" t="s">
        <v>672</v>
      </c>
      <c r="DD173" s="524" t="s">
        <v>6</v>
      </c>
      <c r="DE173" s="510"/>
      <c r="DF173" s="28"/>
      <c r="DG173" s="28"/>
      <c r="DH173" s="28"/>
      <c r="DI173" s="28"/>
      <c r="DJ173" s="28"/>
      <c r="DK173" s="28"/>
      <c r="DL173" s="28"/>
      <c r="DM173" s="28"/>
      <c r="DN173" s="28"/>
      <c r="DO173" s="28"/>
      <c r="DP173" s="28"/>
      <c r="DQ173" s="28"/>
      <c r="DR173" s="28"/>
      <c r="DS173" s="28"/>
      <c r="DT173" s="28"/>
      <c r="DU173" s="28"/>
      <c r="DV173" s="28"/>
      <c r="DW173" s="28"/>
      <c r="DX173" s="28"/>
      <c r="DY173" s="28"/>
      <c r="DZ173" s="28"/>
      <c r="EA173" s="28"/>
      <c r="EB173" s="28"/>
      <c r="EC173" s="28"/>
      <c r="ED173" s="28"/>
      <c r="EE173" s="28"/>
      <c r="EF173" s="28"/>
      <c r="EG173" s="28"/>
      <c r="EH173" s="28"/>
      <c r="EI173" s="28"/>
      <c r="EJ173" s="28"/>
      <c r="EK173" s="28"/>
      <c r="EL173" s="28"/>
      <c r="EM173" s="28"/>
      <c r="EN173" s="28"/>
      <c r="EO173" s="28"/>
      <c r="EP173" s="28"/>
      <c r="EQ173" s="28"/>
      <c r="ER173" s="28"/>
      <c r="ES173" s="28"/>
      <c r="ET173" s="28"/>
      <c r="EU173" s="28"/>
      <c r="EV173" s="28"/>
      <c r="EW173" s="28"/>
      <c r="EX173" s="28"/>
      <c r="EY173" s="28"/>
      <c r="EZ173" s="28"/>
      <c r="FA173" s="28"/>
      <c r="FB173" s="28"/>
      <c r="FC173" s="28"/>
      <c r="FD173" s="28"/>
      <c r="FE173" s="28"/>
      <c r="FF173" s="28"/>
      <c r="FG173" s="28"/>
      <c r="FH173" s="28"/>
      <c r="FI173" s="28"/>
      <c r="FJ173" s="28"/>
      <c r="FK173" s="28"/>
      <c r="FL173" s="28"/>
      <c r="FM173" s="28"/>
      <c r="FN173" s="28"/>
      <c r="FO173" s="28"/>
      <c r="FP173" s="28"/>
      <c r="FQ173" s="28"/>
      <c r="FR173" s="28"/>
      <c r="FS173" s="28"/>
      <c r="FT173" s="28"/>
      <c r="FU173" s="28"/>
      <c r="FV173" s="28"/>
      <c r="FW173" s="28"/>
      <c r="FX173" s="28"/>
      <c r="FY173" s="28"/>
      <c r="FZ173" s="28"/>
      <c r="GA173" s="28"/>
      <c r="GB173" s="28"/>
      <c r="GC173" s="28"/>
      <c r="GD173" s="28"/>
      <c r="GE173" s="28"/>
      <c r="GF173" s="28"/>
      <c r="GG173" s="28"/>
      <c r="GH173" s="28"/>
      <c r="GI173" s="28"/>
      <c r="GJ173" s="28"/>
      <c r="GK173" s="28"/>
      <c r="GL173" s="28"/>
      <c r="GM173" s="28"/>
      <c r="GN173" s="28"/>
      <c r="GO173" s="28"/>
      <c r="GP173" s="28"/>
      <c r="GQ173" s="28"/>
      <c r="GR173" s="28"/>
      <c r="GS173" s="28"/>
      <c r="GT173" s="28"/>
      <c r="GU173" s="28"/>
      <c r="GV173" s="28"/>
      <c r="GW173" s="28"/>
      <c r="GX173" s="28"/>
      <c r="GY173" s="28"/>
      <c r="GZ173" s="28"/>
      <c r="HA173" s="28"/>
      <c r="HB173" s="28"/>
      <c r="HC173" s="28"/>
      <c r="HD173" s="28"/>
      <c r="HE173" s="28"/>
      <c r="HF173" s="28"/>
      <c r="HG173" s="28"/>
      <c r="HH173" s="28"/>
      <c r="HI173" s="28"/>
      <c r="HJ173" s="28"/>
      <c r="HK173" s="28"/>
      <c r="HL173" s="28"/>
      <c r="HM173" s="28"/>
      <c r="HN173" s="28"/>
      <c r="HO173" s="28"/>
      <c r="HP173" s="28"/>
      <c r="HQ173" s="28"/>
      <c r="HR173" s="28"/>
      <c r="HS173" s="28"/>
      <c r="HT173" s="28"/>
      <c r="HU173" s="28"/>
      <c r="HV173" s="28"/>
      <c r="HW173" s="28"/>
    </row>
    <row r="174" spans="1:231" s="30" customFormat="1" ht="12.75" customHeight="1" x14ac:dyDescent="0.15">
      <c r="A174" s="525"/>
      <c r="B174" s="495" t="s">
        <v>858</v>
      </c>
      <c r="C174" s="499" t="s">
        <v>691</v>
      </c>
      <c r="D174" s="500" t="s">
        <v>226</v>
      </c>
      <c r="E174" s="501" t="s">
        <v>672</v>
      </c>
      <c r="F174" s="499" t="s">
        <v>688</v>
      </c>
      <c r="G174" s="500" t="s">
        <v>689</v>
      </c>
      <c r="H174" s="501" t="s">
        <v>672</v>
      </c>
      <c r="I174" s="499" t="s">
        <v>681</v>
      </c>
      <c r="J174" s="500" t="s">
        <v>740</v>
      </c>
      <c r="K174" s="501" t="s">
        <v>672</v>
      </c>
      <c r="L174" s="499" t="s">
        <v>683</v>
      </c>
      <c r="M174" s="500" t="s">
        <v>569</v>
      </c>
      <c r="N174" s="501" t="s">
        <v>672</v>
      </c>
      <c r="O174" s="500" t="s">
        <v>661</v>
      </c>
      <c r="P174" s="500" t="s">
        <v>661</v>
      </c>
      <c r="Q174" s="500" t="s">
        <v>661</v>
      </c>
      <c r="R174" s="499" t="s">
        <v>240</v>
      </c>
      <c r="S174" s="500" t="s">
        <v>803</v>
      </c>
      <c r="T174" s="500" t="s">
        <v>673</v>
      </c>
      <c r="U174" s="499" t="s">
        <v>695</v>
      </c>
      <c r="V174" s="500" t="s">
        <v>803</v>
      </c>
      <c r="W174" s="501" t="s">
        <v>672</v>
      </c>
      <c r="X174" s="500" t="s">
        <v>661</v>
      </c>
      <c r="Y174" s="500" t="s">
        <v>661</v>
      </c>
      <c r="Z174" s="501" t="s">
        <v>661</v>
      </c>
      <c r="AA174" s="500" t="s">
        <v>690</v>
      </c>
      <c r="AB174" s="500" t="s">
        <v>687</v>
      </c>
      <c r="AC174" s="500" t="s">
        <v>672</v>
      </c>
      <c r="AD174" s="499" t="s">
        <v>661</v>
      </c>
      <c r="AE174" s="500" t="s">
        <v>661</v>
      </c>
      <c r="AF174" s="501" t="s">
        <v>661</v>
      </c>
      <c r="AG174" s="500" t="s">
        <v>661</v>
      </c>
      <c r="AH174" s="500" t="s">
        <v>661</v>
      </c>
      <c r="AI174" s="500" t="s">
        <v>661</v>
      </c>
      <c r="AJ174" s="499" t="s">
        <v>917</v>
      </c>
      <c r="AK174" s="500" t="s">
        <v>915</v>
      </c>
      <c r="AL174" s="501" t="s">
        <v>672</v>
      </c>
      <c r="AM174" s="500" t="str">
        <f t="shared" si="4"/>
        <v>S2-0119-D1W0</v>
      </c>
      <c r="AN174" s="500" t="s">
        <v>946</v>
      </c>
      <c r="AO174" s="500">
        <v>1</v>
      </c>
      <c r="AP174" s="499" t="s">
        <v>661</v>
      </c>
      <c r="AQ174" s="500" t="s">
        <v>661</v>
      </c>
      <c r="AR174" s="501" t="s">
        <v>661</v>
      </c>
      <c r="AS174" s="500" t="s">
        <v>661</v>
      </c>
      <c r="AT174" s="500" t="s">
        <v>661</v>
      </c>
      <c r="AU174" s="500" t="s">
        <v>661</v>
      </c>
      <c r="AV174" s="499" t="s">
        <v>661</v>
      </c>
      <c r="AW174" s="500" t="s">
        <v>661</v>
      </c>
      <c r="AX174" s="501" t="s">
        <v>661</v>
      </c>
      <c r="AY174" s="499" t="s">
        <v>661</v>
      </c>
      <c r="AZ174" s="500" t="s">
        <v>661</v>
      </c>
      <c r="BA174" s="501" t="s">
        <v>661</v>
      </c>
      <c r="BB174" s="499" t="s">
        <v>661</v>
      </c>
      <c r="BC174" s="500" t="s">
        <v>661</v>
      </c>
      <c r="BD174" s="501" t="s">
        <v>661</v>
      </c>
      <c r="BE174" s="500" t="s">
        <v>661</v>
      </c>
      <c r="BF174" s="500" t="s">
        <v>661</v>
      </c>
      <c r="BG174" s="500" t="s">
        <v>661</v>
      </c>
      <c r="BH174" s="499" t="s">
        <v>661</v>
      </c>
      <c r="BI174" s="500" t="s">
        <v>661</v>
      </c>
      <c r="BJ174" s="501" t="s">
        <v>661</v>
      </c>
      <c r="BK174" s="500" t="s">
        <v>661</v>
      </c>
      <c r="BL174" s="500" t="s">
        <v>661</v>
      </c>
      <c r="BM174" s="500" t="s">
        <v>661</v>
      </c>
      <c r="BN174" s="499" t="s">
        <v>661</v>
      </c>
      <c r="BO174" s="500" t="s">
        <v>661</v>
      </c>
      <c r="BP174" s="501" t="s">
        <v>661</v>
      </c>
      <c r="BQ174" s="500" t="s">
        <v>661</v>
      </c>
      <c r="BR174" s="500" t="s">
        <v>661</v>
      </c>
      <c r="BS174" s="500" t="s">
        <v>661</v>
      </c>
      <c r="BT174" s="499" t="s">
        <v>661</v>
      </c>
      <c r="BU174" s="500" t="s">
        <v>661</v>
      </c>
      <c r="BV174" s="501" t="s">
        <v>661</v>
      </c>
      <c r="BW174" s="510"/>
      <c r="BX174" s="492" t="str">
        <f t="shared" si="5"/>
        <v>D1W0</v>
      </c>
      <c r="BY174" s="503" t="s">
        <v>931</v>
      </c>
      <c r="BZ174" s="500" t="s">
        <v>810</v>
      </c>
      <c r="CA174" s="500" t="s">
        <v>738</v>
      </c>
      <c r="CB174" s="449">
        <v>1</v>
      </c>
      <c r="CC174" s="503">
        <v>1</v>
      </c>
      <c r="CD174" s="499" t="s">
        <v>677</v>
      </c>
      <c r="CE174" s="500" t="s">
        <v>662</v>
      </c>
      <c r="CF174" s="501" t="s">
        <v>692</v>
      </c>
      <c r="CG174" s="499" t="s">
        <v>679</v>
      </c>
      <c r="CH174" s="500" t="s">
        <v>732</v>
      </c>
      <c r="CI174" s="501" t="s">
        <v>692</v>
      </c>
      <c r="CJ174" s="499" t="s">
        <v>678</v>
      </c>
      <c r="CK174" s="500" t="s">
        <v>733</v>
      </c>
      <c r="CL174" s="501" t="s">
        <v>673</v>
      </c>
      <c r="CM174" s="499" t="s">
        <v>680</v>
      </c>
      <c r="CN174" s="500" t="s">
        <v>734</v>
      </c>
      <c r="CO174" s="501" t="s">
        <v>673</v>
      </c>
      <c r="CP174" s="499" t="s">
        <v>661</v>
      </c>
      <c r="CQ174" s="500" t="s">
        <v>661</v>
      </c>
      <c r="CR174" s="501" t="s">
        <v>661</v>
      </c>
      <c r="CS174" s="499" t="s">
        <v>661</v>
      </c>
      <c r="CT174" s="500" t="s">
        <v>661</v>
      </c>
      <c r="CU174" s="501" t="s">
        <v>661</v>
      </c>
      <c r="CV174" s="503" t="s">
        <v>942</v>
      </c>
      <c r="CW174" s="499" t="s">
        <v>697</v>
      </c>
      <c r="CX174" s="500" t="s">
        <v>686</v>
      </c>
      <c r="CY174" s="501" t="s">
        <v>672</v>
      </c>
      <c r="CZ174" s="503">
        <v>0</v>
      </c>
      <c r="DA174" s="499" t="s">
        <v>661</v>
      </c>
      <c r="DB174" s="500" t="s">
        <v>661</v>
      </c>
      <c r="DC174" s="501" t="s">
        <v>661</v>
      </c>
      <c r="DD174" s="509"/>
      <c r="DE174" s="510"/>
      <c r="DF174" s="28"/>
      <c r="DG174" s="28"/>
      <c r="DH174" s="28"/>
      <c r="DI174" s="28"/>
      <c r="DJ174" s="28"/>
      <c r="DK174" s="28"/>
      <c r="DL174" s="28"/>
      <c r="DM174" s="28"/>
      <c r="DN174" s="28"/>
      <c r="DO174" s="28"/>
      <c r="DP174" s="28"/>
      <c r="DQ174" s="28"/>
      <c r="DR174" s="28"/>
      <c r="DS174" s="28"/>
      <c r="DT174" s="28"/>
      <c r="DU174" s="28"/>
      <c r="DV174" s="28"/>
      <c r="DW174" s="28"/>
      <c r="DX174" s="28"/>
      <c r="DY174" s="28"/>
      <c r="DZ174" s="28"/>
      <c r="EA174" s="28"/>
      <c r="EB174" s="28"/>
      <c r="EC174" s="28"/>
      <c r="ED174" s="28"/>
      <c r="EE174" s="28"/>
      <c r="EF174" s="28"/>
      <c r="EG174" s="28"/>
      <c r="EH174" s="28"/>
      <c r="EI174" s="28"/>
      <c r="EJ174" s="28"/>
      <c r="EK174" s="28"/>
      <c r="EL174" s="28"/>
      <c r="EM174" s="28"/>
      <c r="EN174" s="28"/>
      <c r="EO174" s="28"/>
      <c r="EP174" s="28"/>
      <c r="EQ174" s="28"/>
      <c r="ER174" s="28"/>
      <c r="ES174" s="28"/>
      <c r="ET174" s="28"/>
      <c r="EU174" s="28"/>
      <c r="EV174" s="28"/>
      <c r="EW174" s="28"/>
      <c r="EX174" s="28"/>
      <c r="EY174" s="28"/>
      <c r="EZ174" s="28"/>
      <c r="FA174" s="28"/>
      <c r="FB174" s="28"/>
      <c r="FC174" s="28"/>
      <c r="FD174" s="28"/>
      <c r="FE174" s="28"/>
      <c r="FF174" s="28"/>
      <c r="FG174" s="28"/>
      <c r="FH174" s="28"/>
      <c r="FI174" s="28"/>
      <c r="FJ174" s="28"/>
      <c r="FK174" s="28"/>
      <c r="FL174" s="28"/>
      <c r="FM174" s="28"/>
      <c r="FN174" s="28"/>
      <c r="FO174" s="28"/>
      <c r="FP174" s="28"/>
      <c r="FQ174" s="28"/>
      <c r="FR174" s="28"/>
      <c r="FS174" s="28"/>
      <c r="FT174" s="28"/>
      <c r="FU174" s="28"/>
      <c r="FV174" s="28"/>
      <c r="FW174" s="28"/>
      <c r="FX174" s="28"/>
      <c r="FY174" s="28"/>
      <c r="FZ174" s="28"/>
      <c r="GA174" s="28"/>
      <c r="GB174" s="28"/>
      <c r="GC174" s="28"/>
      <c r="GD174" s="28"/>
      <c r="GE174" s="28"/>
      <c r="GF174" s="28"/>
      <c r="GG174" s="28"/>
      <c r="GH174" s="28"/>
      <c r="GI174" s="28"/>
      <c r="GJ174" s="28"/>
      <c r="GK174" s="28"/>
      <c r="GL174" s="28"/>
      <c r="GM174" s="28"/>
      <c r="GN174" s="28"/>
      <c r="GO174" s="28"/>
      <c r="GP174" s="28"/>
      <c r="GQ174" s="28"/>
      <c r="GR174" s="28"/>
      <c r="GS174" s="28"/>
      <c r="GT174" s="28"/>
      <c r="GU174" s="28"/>
      <c r="GV174" s="28"/>
      <c r="GW174" s="28"/>
      <c r="GX174" s="28"/>
      <c r="GY174" s="28"/>
      <c r="GZ174" s="28"/>
      <c r="HA174" s="28"/>
      <c r="HB174" s="28"/>
      <c r="HC174" s="28"/>
      <c r="HD174" s="28"/>
      <c r="HE174" s="28"/>
      <c r="HF174" s="28"/>
      <c r="HG174" s="28"/>
      <c r="HH174" s="28"/>
      <c r="HI174" s="28"/>
      <c r="HJ174" s="28"/>
      <c r="HK174" s="28"/>
      <c r="HL174" s="28"/>
      <c r="HM174" s="28"/>
      <c r="HN174" s="28"/>
      <c r="HO174" s="28"/>
      <c r="HP174" s="28"/>
      <c r="HQ174" s="28"/>
      <c r="HR174" s="28"/>
      <c r="HS174" s="28"/>
      <c r="HT174" s="28"/>
      <c r="HU174" s="28"/>
      <c r="HV174" s="28"/>
      <c r="HW174" s="28"/>
    </row>
    <row r="175" spans="1:231" s="30" customFormat="1" ht="12.75" customHeight="1" x14ac:dyDescent="0.15">
      <c r="A175" s="525"/>
      <c r="B175" s="495" t="s">
        <v>859</v>
      </c>
      <c r="C175" s="499" t="s">
        <v>691</v>
      </c>
      <c r="D175" s="500" t="s">
        <v>226</v>
      </c>
      <c r="E175" s="501" t="s">
        <v>672</v>
      </c>
      <c r="F175" s="499" t="s">
        <v>688</v>
      </c>
      <c r="G175" s="500" t="s">
        <v>689</v>
      </c>
      <c r="H175" s="501" t="s">
        <v>672</v>
      </c>
      <c r="I175" s="499" t="s">
        <v>681</v>
      </c>
      <c r="J175" s="500" t="s">
        <v>740</v>
      </c>
      <c r="K175" s="501" t="s">
        <v>672</v>
      </c>
      <c r="L175" s="499" t="s">
        <v>683</v>
      </c>
      <c r="M175" s="500" t="s">
        <v>569</v>
      </c>
      <c r="N175" s="501" t="s">
        <v>672</v>
      </c>
      <c r="O175" s="500" t="s">
        <v>907</v>
      </c>
      <c r="P175" s="500" t="s">
        <v>731</v>
      </c>
      <c r="Q175" s="500" t="s">
        <v>672</v>
      </c>
      <c r="R175" s="499" t="s">
        <v>661</v>
      </c>
      <c r="S175" s="500" t="s">
        <v>661</v>
      </c>
      <c r="T175" s="500" t="s">
        <v>661</v>
      </c>
      <c r="U175" s="499" t="s">
        <v>661</v>
      </c>
      <c r="V175" s="500" t="s">
        <v>661</v>
      </c>
      <c r="W175" s="501" t="s">
        <v>661</v>
      </c>
      <c r="X175" s="500" t="s">
        <v>869</v>
      </c>
      <c r="Y175" s="500" t="s">
        <v>910</v>
      </c>
      <c r="Z175" s="501" t="s">
        <v>672</v>
      </c>
      <c r="AA175" s="500" t="s">
        <v>690</v>
      </c>
      <c r="AB175" s="500" t="s">
        <v>687</v>
      </c>
      <c r="AC175" s="500" t="s">
        <v>672</v>
      </c>
      <c r="AD175" s="499" t="s">
        <v>906</v>
      </c>
      <c r="AE175" s="500" t="s">
        <v>687</v>
      </c>
      <c r="AF175" s="501" t="s">
        <v>672</v>
      </c>
      <c r="AG175" s="500" t="s">
        <v>868</v>
      </c>
      <c r="AH175" s="500" t="s">
        <v>687</v>
      </c>
      <c r="AI175" s="500" t="s">
        <v>672</v>
      </c>
      <c r="AJ175" s="499" t="s">
        <v>916</v>
      </c>
      <c r="AK175" s="500" t="s">
        <v>915</v>
      </c>
      <c r="AL175" s="501" t="s">
        <v>672</v>
      </c>
      <c r="AM175" s="500" t="str">
        <f t="shared" si="4"/>
        <v>S2-0119-N1X0</v>
      </c>
      <c r="AN175" s="500" t="s">
        <v>946</v>
      </c>
      <c r="AO175" s="500">
        <v>1</v>
      </c>
      <c r="AP175" s="499" t="s">
        <v>661</v>
      </c>
      <c r="AQ175" s="500" t="s">
        <v>661</v>
      </c>
      <c r="AR175" s="501" t="s">
        <v>661</v>
      </c>
      <c r="AS175" s="500" t="s">
        <v>661</v>
      </c>
      <c r="AT175" s="500" t="s">
        <v>661</v>
      </c>
      <c r="AU175" s="500" t="s">
        <v>661</v>
      </c>
      <c r="AV175" s="499" t="s">
        <v>661</v>
      </c>
      <c r="AW175" s="500" t="s">
        <v>661</v>
      </c>
      <c r="AX175" s="501" t="s">
        <v>661</v>
      </c>
      <c r="AY175" s="499" t="s">
        <v>661</v>
      </c>
      <c r="AZ175" s="500" t="s">
        <v>661</v>
      </c>
      <c r="BA175" s="501" t="s">
        <v>661</v>
      </c>
      <c r="BB175" s="499" t="s">
        <v>661</v>
      </c>
      <c r="BC175" s="500" t="s">
        <v>661</v>
      </c>
      <c r="BD175" s="501" t="s">
        <v>661</v>
      </c>
      <c r="BE175" s="500" t="s">
        <v>661</v>
      </c>
      <c r="BF175" s="500" t="s">
        <v>661</v>
      </c>
      <c r="BG175" s="500" t="s">
        <v>661</v>
      </c>
      <c r="BH175" s="499" t="s">
        <v>661</v>
      </c>
      <c r="BI175" s="500" t="s">
        <v>661</v>
      </c>
      <c r="BJ175" s="501" t="s">
        <v>661</v>
      </c>
      <c r="BK175" s="500" t="s">
        <v>661</v>
      </c>
      <c r="BL175" s="500" t="s">
        <v>661</v>
      </c>
      <c r="BM175" s="500" t="s">
        <v>661</v>
      </c>
      <c r="BN175" s="499" t="s">
        <v>661</v>
      </c>
      <c r="BO175" s="500" t="s">
        <v>661</v>
      </c>
      <c r="BP175" s="501" t="s">
        <v>661</v>
      </c>
      <c r="BQ175" s="500" t="s">
        <v>661</v>
      </c>
      <c r="BR175" s="500" t="s">
        <v>661</v>
      </c>
      <c r="BS175" s="500" t="s">
        <v>661</v>
      </c>
      <c r="BT175" s="499" t="s">
        <v>661</v>
      </c>
      <c r="BU175" s="500" t="s">
        <v>661</v>
      </c>
      <c r="BV175" s="501" t="s">
        <v>661</v>
      </c>
      <c r="BW175" s="510"/>
      <c r="BX175" s="492" t="str">
        <f t="shared" si="5"/>
        <v>N1X0</v>
      </c>
      <c r="BY175" s="503" t="s">
        <v>940</v>
      </c>
      <c r="BZ175" s="500" t="s">
        <v>867</v>
      </c>
      <c r="CA175" s="500" t="s">
        <v>738</v>
      </c>
      <c r="CB175" s="449">
        <v>1</v>
      </c>
      <c r="CC175" s="503">
        <v>1</v>
      </c>
      <c r="CD175" s="499" t="s">
        <v>677</v>
      </c>
      <c r="CE175" s="500" t="s">
        <v>662</v>
      </c>
      <c r="CF175" s="501" t="s">
        <v>692</v>
      </c>
      <c r="CG175" s="499" t="s">
        <v>679</v>
      </c>
      <c r="CH175" s="500" t="s">
        <v>732</v>
      </c>
      <c r="CI175" s="501" t="s">
        <v>692</v>
      </c>
      <c r="CJ175" s="499" t="s">
        <v>678</v>
      </c>
      <c r="CK175" s="500" t="s">
        <v>733</v>
      </c>
      <c r="CL175" s="501" t="s">
        <v>673</v>
      </c>
      <c r="CM175" s="499" t="s">
        <v>680</v>
      </c>
      <c r="CN175" s="500" t="s">
        <v>734</v>
      </c>
      <c r="CO175" s="501" t="s">
        <v>673</v>
      </c>
      <c r="CP175" s="499" t="s">
        <v>661</v>
      </c>
      <c r="CQ175" s="500" t="s">
        <v>661</v>
      </c>
      <c r="CR175" s="501" t="s">
        <v>661</v>
      </c>
      <c r="CS175" s="499" t="s">
        <v>661</v>
      </c>
      <c r="CT175" s="500" t="s">
        <v>661</v>
      </c>
      <c r="CU175" s="501" t="s">
        <v>661</v>
      </c>
      <c r="CV175" s="503" t="s">
        <v>943</v>
      </c>
      <c r="CW175" s="499" t="s">
        <v>927</v>
      </c>
      <c r="CX175" s="500" t="s">
        <v>686</v>
      </c>
      <c r="CY175" s="501" t="s">
        <v>672</v>
      </c>
      <c r="CZ175" s="503">
        <v>0</v>
      </c>
      <c r="DA175" s="499" t="s">
        <v>661</v>
      </c>
      <c r="DB175" s="500" t="s">
        <v>661</v>
      </c>
      <c r="DC175" s="501" t="s">
        <v>661</v>
      </c>
      <c r="DD175" s="509"/>
      <c r="DE175" s="510"/>
      <c r="DF175" s="28"/>
      <c r="DG175" s="28"/>
      <c r="DH175" s="28"/>
      <c r="DI175" s="28"/>
      <c r="DJ175" s="28"/>
      <c r="DK175" s="28"/>
      <c r="DL175" s="28"/>
      <c r="DM175" s="28"/>
      <c r="DN175" s="28"/>
      <c r="DO175" s="28"/>
      <c r="DP175" s="28"/>
      <c r="DQ175" s="28"/>
      <c r="DR175" s="28"/>
      <c r="DS175" s="28"/>
      <c r="DT175" s="28"/>
      <c r="DU175" s="28"/>
      <c r="DV175" s="28"/>
      <c r="DW175" s="28"/>
      <c r="DX175" s="28"/>
      <c r="DY175" s="28"/>
      <c r="DZ175" s="28"/>
      <c r="EA175" s="28"/>
      <c r="EB175" s="28"/>
      <c r="EC175" s="28"/>
      <c r="ED175" s="28"/>
      <c r="EE175" s="28"/>
      <c r="EF175" s="28"/>
      <c r="EG175" s="28"/>
      <c r="EH175" s="28"/>
      <c r="EI175" s="28"/>
      <c r="EJ175" s="28"/>
      <c r="EK175" s="28"/>
      <c r="EL175" s="28"/>
      <c r="EM175" s="28"/>
      <c r="EN175" s="28"/>
      <c r="EO175" s="28"/>
      <c r="EP175" s="28"/>
      <c r="EQ175" s="28"/>
      <c r="ER175" s="28"/>
      <c r="ES175" s="28"/>
      <c r="ET175" s="28"/>
      <c r="EU175" s="28"/>
      <c r="EV175" s="28"/>
      <c r="EW175" s="28"/>
      <c r="EX175" s="28"/>
      <c r="EY175" s="28"/>
      <c r="EZ175" s="28"/>
      <c r="FA175" s="28"/>
      <c r="FB175" s="28"/>
      <c r="FC175" s="28"/>
      <c r="FD175" s="28"/>
      <c r="FE175" s="28"/>
      <c r="FF175" s="28"/>
      <c r="FG175" s="28"/>
      <c r="FH175" s="28"/>
      <c r="FI175" s="28"/>
      <c r="FJ175" s="28"/>
      <c r="FK175" s="28"/>
      <c r="FL175" s="28"/>
      <c r="FM175" s="28"/>
      <c r="FN175" s="28"/>
      <c r="FO175" s="28"/>
      <c r="FP175" s="28"/>
      <c r="FQ175" s="28"/>
      <c r="FR175" s="28"/>
      <c r="FS175" s="28"/>
      <c r="FT175" s="28"/>
      <c r="FU175" s="28"/>
      <c r="FV175" s="28"/>
      <c r="FW175" s="28"/>
      <c r="FX175" s="28"/>
      <c r="FY175" s="28"/>
      <c r="FZ175" s="28"/>
      <c r="GA175" s="28"/>
      <c r="GB175" s="28"/>
      <c r="GC175" s="28"/>
      <c r="GD175" s="28"/>
      <c r="GE175" s="28"/>
      <c r="GF175" s="28"/>
      <c r="GG175" s="28"/>
      <c r="GH175" s="28"/>
      <c r="GI175" s="28"/>
      <c r="GJ175" s="28"/>
      <c r="GK175" s="28"/>
      <c r="GL175" s="28"/>
      <c r="GM175" s="28"/>
      <c r="GN175" s="28"/>
      <c r="GO175" s="28"/>
      <c r="GP175" s="28"/>
      <c r="GQ175" s="28"/>
      <c r="GR175" s="28"/>
      <c r="GS175" s="28"/>
      <c r="GT175" s="28"/>
      <c r="GU175" s="28"/>
      <c r="GV175" s="28"/>
      <c r="GW175" s="28"/>
      <c r="GX175" s="28"/>
      <c r="GY175" s="28"/>
      <c r="GZ175" s="28"/>
      <c r="HA175" s="28"/>
      <c r="HB175" s="28"/>
      <c r="HC175" s="28"/>
      <c r="HD175" s="28"/>
      <c r="HE175" s="28"/>
      <c r="HF175" s="28"/>
      <c r="HG175" s="28"/>
      <c r="HH175" s="28"/>
      <c r="HI175" s="28"/>
      <c r="HJ175" s="28"/>
      <c r="HK175" s="28"/>
      <c r="HL175" s="28"/>
      <c r="HM175" s="28"/>
      <c r="HN175" s="28"/>
      <c r="HO175" s="28"/>
      <c r="HP175" s="28"/>
      <c r="HQ175" s="28"/>
      <c r="HR175" s="28"/>
      <c r="HS175" s="28"/>
      <c r="HT175" s="28"/>
      <c r="HU175" s="28"/>
      <c r="HV175" s="28"/>
      <c r="HW175" s="28"/>
    </row>
    <row r="176" spans="1:231" s="30" customFormat="1" ht="12.75" customHeight="1" x14ac:dyDescent="0.15">
      <c r="A176" s="525"/>
      <c r="B176" s="495" t="s">
        <v>860</v>
      </c>
      <c r="C176" s="499" t="s">
        <v>691</v>
      </c>
      <c r="D176" s="500" t="s">
        <v>226</v>
      </c>
      <c r="E176" s="501" t="s">
        <v>672</v>
      </c>
      <c r="F176" s="499" t="s">
        <v>688</v>
      </c>
      <c r="G176" s="500" t="s">
        <v>689</v>
      </c>
      <c r="H176" s="501" t="s">
        <v>672</v>
      </c>
      <c r="I176" s="499" t="s">
        <v>681</v>
      </c>
      <c r="J176" s="500" t="s">
        <v>740</v>
      </c>
      <c r="K176" s="501" t="s">
        <v>672</v>
      </c>
      <c r="L176" s="499" t="s">
        <v>683</v>
      </c>
      <c r="M176" s="500" t="s">
        <v>569</v>
      </c>
      <c r="N176" s="501" t="s">
        <v>672</v>
      </c>
      <c r="O176" s="500" t="s">
        <v>907</v>
      </c>
      <c r="P176" s="500" t="s">
        <v>731</v>
      </c>
      <c r="Q176" s="500" t="s">
        <v>672</v>
      </c>
      <c r="R176" s="499" t="s">
        <v>240</v>
      </c>
      <c r="S176" s="500" t="s">
        <v>803</v>
      </c>
      <c r="T176" s="500" t="s">
        <v>673</v>
      </c>
      <c r="U176" s="499" t="s">
        <v>695</v>
      </c>
      <c r="V176" s="500" t="s">
        <v>803</v>
      </c>
      <c r="W176" s="501" t="s">
        <v>672</v>
      </c>
      <c r="X176" s="500" t="s">
        <v>869</v>
      </c>
      <c r="Y176" s="500" t="s">
        <v>871</v>
      </c>
      <c r="Z176" s="501" t="s">
        <v>672</v>
      </c>
      <c r="AA176" s="500" t="s">
        <v>690</v>
      </c>
      <c r="AB176" s="500" t="s">
        <v>687</v>
      </c>
      <c r="AC176" s="500" t="s">
        <v>672</v>
      </c>
      <c r="AD176" s="499" t="s">
        <v>906</v>
      </c>
      <c r="AE176" s="500" t="s">
        <v>870</v>
      </c>
      <c r="AF176" s="501" t="s">
        <v>672</v>
      </c>
      <c r="AG176" s="500" t="s">
        <v>868</v>
      </c>
      <c r="AH176" s="500" t="s">
        <v>870</v>
      </c>
      <c r="AI176" s="500" t="s">
        <v>672</v>
      </c>
      <c r="AJ176" s="499" t="s">
        <v>916</v>
      </c>
      <c r="AK176" s="500" t="s">
        <v>915</v>
      </c>
      <c r="AL176" s="501" t="s">
        <v>672</v>
      </c>
      <c r="AM176" s="500" t="str">
        <f t="shared" si="4"/>
        <v>S2-0119-D1X0</v>
      </c>
      <c r="AN176" s="500" t="s">
        <v>946</v>
      </c>
      <c r="AO176" s="500">
        <v>1</v>
      </c>
      <c r="AP176" s="499" t="s">
        <v>661</v>
      </c>
      <c r="AQ176" s="500" t="s">
        <v>661</v>
      </c>
      <c r="AR176" s="501" t="s">
        <v>661</v>
      </c>
      <c r="AS176" s="500" t="s">
        <v>661</v>
      </c>
      <c r="AT176" s="500" t="s">
        <v>661</v>
      </c>
      <c r="AU176" s="500" t="s">
        <v>661</v>
      </c>
      <c r="AV176" s="499" t="s">
        <v>661</v>
      </c>
      <c r="AW176" s="500" t="s">
        <v>661</v>
      </c>
      <c r="AX176" s="501" t="s">
        <v>661</v>
      </c>
      <c r="AY176" s="499" t="s">
        <v>661</v>
      </c>
      <c r="AZ176" s="500" t="s">
        <v>661</v>
      </c>
      <c r="BA176" s="501" t="s">
        <v>661</v>
      </c>
      <c r="BB176" s="499" t="s">
        <v>661</v>
      </c>
      <c r="BC176" s="500" t="s">
        <v>661</v>
      </c>
      <c r="BD176" s="501" t="s">
        <v>661</v>
      </c>
      <c r="BE176" s="500" t="s">
        <v>661</v>
      </c>
      <c r="BF176" s="500" t="s">
        <v>661</v>
      </c>
      <c r="BG176" s="500" t="s">
        <v>661</v>
      </c>
      <c r="BH176" s="499" t="s">
        <v>661</v>
      </c>
      <c r="BI176" s="500" t="s">
        <v>661</v>
      </c>
      <c r="BJ176" s="501" t="s">
        <v>661</v>
      </c>
      <c r="BK176" s="500" t="s">
        <v>661</v>
      </c>
      <c r="BL176" s="500" t="s">
        <v>661</v>
      </c>
      <c r="BM176" s="500" t="s">
        <v>661</v>
      </c>
      <c r="BN176" s="499" t="s">
        <v>661</v>
      </c>
      <c r="BO176" s="500" t="s">
        <v>661</v>
      </c>
      <c r="BP176" s="501" t="s">
        <v>661</v>
      </c>
      <c r="BQ176" s="500" t="s">
        <v>661</v>
      </c>
      <c r="BR176" s="500" t="s">
        <v>661</v>
      </c>
      <c r="BS176" s="500" t="s">
        <v>661</v>
      </c>
      <c r="BT176" s="499" t="s">
        <v>661</v>
      </c>
      <c r="BU176" s="500" t="s">
        <v>661</v>
      </c>
      <c r="BV176" s="501" t="s">
        <v>661</v>
      </c>
      <c r="BW176" s="510"/>
      <c r="BX176" s="492" t="str">
        <f t="shared" si="5"/>
        <v>D1X0</v>
      </c>
      <c r="BY176" s="503" t="s">
        <v>931</v>
      </c>
      <c r="BZ176" s="500" t="s">
        <v>810</v>
      </c>
      <c r="CA176" s="500" t="s">
        <v>738</v>
      </c>
      <c r="CB176" s="449">
        <v>1</v>
      </c>
      <c r="CC176" s="503">
        <v>1</v>
      </c>
      <c r="CD176" s="499" t="s">
        <v>677</v>
      </c>
      <c r="CE176" s="500" t="s">
        <v>662</v>
      </c>
      <c r="CF176" s="501" t="s">
        <v>692</v>
      </c>
      <c r="CG176" s="499" t="s">
        <v>679</v>
      </c>
      <c r="CH176" s="500" t="s">
        <v>732</v>
      </c>
      <c r="CI176" s="501" t="s">
        <v>692</v>
      </c>
      <c r="CJ176" s="499" t="s">
        <v>678</v>
      </c>
      <c r="CK176" s="500" t="s">
        <v>733</v>
      </c>
      <c r="CL176" s="501" t="s">
        <v>673</v>
      </c>
      <c r="CM176" s="499" t="s">
        <v>680</v>
      </c>
      <c r="CN176" s="500" t="s">
        <v>734</v>
      </c>
      <c r="CO176" s="501" t="s">
        <v>673</v>
      </c>
      <c r="CP176" s="499" t="s">
        <v>661</v>
      </c>
      <c r="CQ176" s="500" t="s">
        <v>661</v>
      </c>
      <c r="CR176" s="501" t="s">
        <v>661</v>
      </c>
      <c r="CS176" s="499" t="s">
        <v>661</v>
      </c>
      <c r="CT176" s="500" t="s">
        <v>661</v>
      </c>
      <c r="CU176" s="501" t="s">
        <v>661</v>
      </c>
      <c r="CV176" s="503" t="s">
        <v>943</v>
      </c>
      <c r="CW176" s="499" t="s">
        <v>927</v>
      </c>
      <c r="CX176" s="500" t="s">
        <v>686</v>
      </c>
      <c r="CY176" s="501" t="s">
        <v>672</v>
      </c>
      <c r="CZ176" s="503">
        <v>0</v>
      </c>
      <c r="DA176" s="499" t="s">
        <v>661</v>
      </c>
      <c r="DB176" s="500" t="s">
        <v>661</v>
      </c>
      <c r="DC176" s="501" t="s">
        <v>661</v>
      </c>
      <c r="DD176" s="509"/>
      <c r="DE176" s="510"/>
      <c r="DF176" s="28"/>
      <c r="DG176" s="28"/>
      <c r="DH176" s="28"/>
      <c r="DI176" s="28"/>
      <c r="DJ176" s="28"/>
      <c r="DK176" s="28"/>
      <c r="DL176" s="28"/>
      <c r="DM176" s="28"/>
      <c r="DN176" s="28"/>
      <c r="DO176" s="28"/>
      <c r="DP176" s="28"/>
      <c r="DQ176" s="28"/>
      <c r="DR176" s="28"/>
      <c r="DS176" s="28"/>
      <c r="DT176" s="28"/>
      <c r="DU176" s="28"/>
      <c r="DV176" s="28"/>
      <c r="DW176" s="28"/>
      <c r="DX176" s="28"/>
      <c r="DY176" s="28"/>
      <c r="DZ176" s="28"/>
      <c r="EA176" s="28"/>
      <c r="EB176" s="28"/>
      <c r="EC176" s="28"/>
      <c r="ED176" s="28"/>
      <c r="EE176" s="28"/>
      <c r="EF176" s="28"/>
      <c r="EG176" s="28"/>
      <c r="EH176" s="28"/>
      <c r="EI176" s="28"/>
      <c r="EJ176" s="28"/>
      <c r="EK176" s="28"/>
      <c r="EL176" s="28"/>
      <c r="EM176" s="28"/>
      <c r="EN176" s="28"/>
      <c r="EO176" s="28"/>
      <c r="EP176" s="28"/>
      <c r="EQ176" s="28"/>
      <c r="ER176" s="28"/>
      <c r="ES176" s="28"/>
      <c r="ET176" s="28"/>
      <c r="EU176" s="28"/>
      <c r="EV176" s="28"/>
      <c r="EW176" s="28"/>
      <c r="EX176" s="28"/>
      <c r="EY176" s="28"/>
      <c r="EZ176" s="28"/>
      <c r="FA176" s="28"/>
      <c r="FB176" s="28"/>
      <c r="FC176" s="28"/>
      <c r="FD176" s="28"/>
      <c r="FE176" s="28"/>
      <c r="FF176" s="28"/>
      <c r="FG176" s="28"/>
      <c r="FH176" s="28"/>
      <c r="FI176" s="28"/>
      <c r="FJ176" s="28"/>
      <c r="FK176" s="28"/>
      <c r="FL176" s="28"/>
      <c r="FM176" s="28"/>
      <c r="FN176" s="28"/>
      <c r="FO176" s="28"/>
      <c r="FP176" s="28"/>
      <c r="FQ176" s="28"/>
      <c r="FR176" s="28"/>
      <c r="FS176" s="28"/>
      <c r="FT176" s="28"/>
      <c r="FU176" s="28"/>
      <c r="FV176" s="28"/>
      <c r="FW176" s="28"/>
      <c r="FX176" s="28"/>
      <c r="FY176" s="28"/>
      <c r="FZ176" s="28"/>
      <c r="GA176" s="28"/>
      <c r="GB176" s="28"/>
      <c r="GC176" s="28"/>
      <c r="GD176" s="28"/>
      <c r="GE176" s="28"/>
      <c r="GF176" s="28"/>
      <c r="GG176" s="28"/>
      <c r="GH176" s="28"/>
      <c r="GI176" s="28"/>
      <c r="GJ176" s="28"/>
      <c r="GK176" s="28"/>
      <c r="GL176" s="28"/>
      <c r="GM176" s="28"/>
      <c r="GN176" s="28"/>
      <c r="GO176" s="28"/>
      <c r="GP176" s="28"/>
      <c r="GQ176" s="28"/>
      <c r="GR176" s="28"/>
      <c r="GS176" s="28"/>
      <c r="GT176" s="28"/>
      <c r="GU176" s="28"/>
      <c r="GV176" s="28"/>
      <c r="GW176" s="28"/>
      <c r="GX176" s="28"/>
      <c r="GY176" s="28"/>
      <c r="GZ176" s="28"/>
      <c r="HA176" s="28"/>
      <c r="HB176" s="28"/>
      <c r="HC176" s="28"/>
      <c r="HD176" s="28"/>
      <c r="HE176" s="28"/>
      <c r="HF176" s="28"/>
      <c r="HG176" s="28"/>
      <c r="HH176" s="28"/>
      <c r="HI176" s="28"/>
      <c r="HJ176" s="28"/>
      <c r="HK176" s="28"/>
      <c r="HL176" s="28"/>
      <c r="HM176" s="28"/>
      <c r="HN176" s="28"/>
      <c r="HO176" s="28"/>
      <c r="HP176" s="28"/>
      <c r="HQ176" s="28"/>
      <c r="HR176" s="28"/>
      <c r="HS176" s="28"/>
      <c r="HT176" s="28"/>
      <c r="HU176" s="28"/>
      <c r="HV176" s="28"/>
      <c r="HW176" s="28"/>
    </row>
    <row r="177" spans="1:231" s="30" customFormat="1" ht="12.75" customHeight="1" x14ac:dyDescent="0.15">
      <c r="A177" s="525"/>
      <c r="B177" s="495" t="s">
        <v>861</v>
      </c>
      <c r="C177" s="499" t="s">
        <v>693</v>
      </c>
      <c r="D177" s="500" t="s">
        <v>226</v>
      </c>
      <c r="E177" s="501" t="s">
        <v>672</v>
      </c>
      <c r="F177" s="499" t="s">
        <v>688</v>
      </c>
      <c r="G177" s="500" t="s">
        <v>689</v>
      </c>
      <c r="H177" s="501" t="s">
        <v>672</v>
      </c>
      <c r="I177" s="499" t="s">
        <v>681</v>
      </c>
      <c r="J177" s="500" t="s">
        <v>740</v>
      </c>
      <c r="K177" s="501" t="s">
        <v>672</v>
      </c>
      <c r="L177" s="499" t="s">
        <v>683</v>
      </c>
      <c r="M177" s="500" t="s">
        <v>569</v>
      </c>
      <c r="N177" s="501" t="s">
        <v>672</v>
      </c>
      <c r="O177" s="500" t="s">
        <v>661</v>
      </c>
      <c r="P177" s="500" t="s">
        <v>661</v>
      </c>
      <c r="Q177" s="500" t="s">
        <v>661</v>
      </c>
      <c r="R177" s="499" t="s">
        <v>240</v>
      </c>
      <c r="S177" s="500" t="s">
        <v>803</v>
      </c>
      <c r="T177" s="500" t="s">
        <v>673</v>
      </c>
      <c r="U177" s="499" t="s">
        <v>695</v>
      </c>
      <c r="V177" s="500" t="s">
        <v>803</v>
      </c>
      <c r="W177" s="501" t="s">
        <v>672</v>
      </c>
      <c r="X177" s="500" t="s">
        <v>661</v>
      </c>
      <c r="Y177" s="500" t="s">
        <v>661</v>
      </c>
      <c r="Z177" s="501" t="s">
        <v>661</v>
      </c>
      <c r="AA177" s="500" t="s">
        <v>690</v>
      </c>
      <c r="AB177" s="500" t="s">
        <v>687</v>
      </c>
      <c r="AC177" s="500" t="s">
        <v>672</v>
      </c>
      <c r="AD177" s="499" t="s">
        <v>661</v>
      </c>
      <c r="AE177" s="500" t="s">
        <v>661</v>
      </c>
      <c r="AF177" s="501" t="s">
        <v>661</v>
      </c>
      <c r="AG177" s="500" t="s">
        <v>661</v>
      </c>
      <c r="AH177" s="500" t="s">
        <v>661</v>
      </c>
      <c r="AI177" s="500" t="s">
        <v>661</v>
      </c>
      <c r="AJ177" s="499" t="s">
        <v>917</v>
      </c>
      <c r="AK177" s="500" t="s">
        <v>915</v>
      </c>
      <c r="AL177" s="501" t="s">
        <v>672</v>
      </c>
      <c r="AM177" s="500" t="str">
        <f t="shared" ref="AM177:AM182" si="6">"S2-0119-"&amp;BY177&amp;CC177&amp;CV177&amp;CZ177&amp;DD177</f>
        <v>S2-0119-L1Y4</v>
      </c>
      <c r="AN177" s="500" t="s">
        <v>946</v>
      </c>
      <c r="AO177" s="500">
        <v>1</v>
      </c>
      <c r="AP177" s="499" t="s">
        <v>661</v>
      </c>
      <c r="AQ177" s="500" t="s">
        <v>661</v>
      </c>
      <c r="AR177" s="501" t="s">
        <v>661</v>
      </c>
      <c r="AS177" s="500" t="s">
        <v>661</v>
      </c>
      <c r="AT177" s="500" t="s">
        <v>661</v>
      </c>
      <c r="AU177" s="500" t="s">
        <v>661</v>
      </c>
      <c r="AV177" s="499" t="s">
        <v>661</v>
      </c>
      <c r="AW177" s="500" t="s">
        <v>661</v>
      </c>
      <c r="AX177" s="501" t="s">
        <v>661</v>
      </c>
      <c r="AY177" s="499" t="s">
        <v>661</v>
      </c>
      <c r="AZ177" s="500" t="s">
        <v>661</v>
      </c>
      <c r="BA177" s="501" t="s">
        <v>661</v>
      </c>
      <c r="BB177" s="499" t="s">
        <v>661</v>
      </c>
      <c r="BC177" s="500" t="s">
        <v>661</v>
      </c>
      <c r="BD177" s="501" t="s">
        <v>661</v>
      </c>
      <c r="BE177" s="500" t="s">
        <v>661</v>
      </c>
      <c r="BF177" s="500" t="s">
        <v>661</v>
      </c>
      <c r="BG177" s="500" t="s">
        <v>661</v>
      </c>
      <c r="BH177" s="499" t="s">
        <v>661</v>
      </c>
      <c r="BI177" s="500" t="s">
        <v>661</v>
      </c>
      <c r="BJ177" s="501" t="s">
        <v>661</v>
      </c>
      <c r="BK177" s="500" t="s">
        <v>661</v>
      </c>
      <c r="BL177" s="500" t="s">
        <v>661</v>
      </c>
      <c r="BM177" s="500" t="s">
        <v>661</v>
      </c>
      <c r="BN177" s="499" t="s">
        <v>661</v>
      </c>
      <c r="BO177" s="500" t="s">
        <v>661</v>
      </c>
      <c r="BP177" s="501" t="s">
        <v>661</v>
      </c>
      <c r="BQ177" s="500" t="s">
        <v>661</v>
      </c>
      <c r="BR177" s="500" t="s">
        <v>661</v>
      </c>
      <c r="BS177" s="500" t="s">
        <v>661</v>
      </c>
      <c r="BT177" s="499" t="s">
        <v>661</v>
      </c>
      <c r="BU177" s="500" t="s">
        <v>661</v>
      </c>
      <c r="BV177" s="501" t="s">
        <v>661</v>
      </c>
      <c r="BW177" s="510"/>
      <c r="BX177" s="492" t="str">
        <f t="shared" ref="BX177:BX182" si="7">BY177&amp;CC177&amp;CV177&amp;CZ177&amp;DD177</f>
        <v>L1Y4</v>
      </c>
      <c r="BY177" s="503" t="s">
        <v>938</v>
      </c>
      <c r="BZ177" s="500" t="s">
        <v>872</v>
      </c>
      <c r="CA177" s="500" t="s">
        <v>738</v>
      </c>
      <c r="CB177" s="449">
        <v>1</v>
      </c>
      <c r="CC177" s="503">
        <v>1</v>
      </c>
      <c r="CD177" s="499" t="s">
        <v>677</v>
      </c>
      <c r="CE177" s="500" t="s">
        <v>662</v>
      </c>
      <c r="CF177" s="501" t="s">
        <v>692</v>
      </c>
      <c r="CG177" s="499" t="s">
        <v>679</v>
      </c>
      <c r="CH177" s="500" t="s">
        <v>732</v>
      </c>
      <c r="CI177" s="501" t="s">
        <v>692</v>
      </c>
      <c r="CJ177" s="499" t="s">
        <v>678</v>
      </c>
      <c r="CK177" s="500" t="s">
        <v>733</v>
      </c>
      <c r="CL177" s="501" t="s">
        <v>673</v>
      </c>
      <c r="CM177" s="499" t="s">
        <v>680</v>
      </c>
      <c r="CN177" s="500" t="s">
        <v>734</v>
      </c>
      <c r="CO177" s="501" t="s">
        <v>673</v>
      </c>
      <c r="CP177" s="499" t="s">
        <v>661</v>
      </c>
      <c r="CQ177" s="500" t="s">
        <v>661</v>
      </c>
      <c r="CR177" s="501" t="s">
        <v>661</v>
      </c>
      <c r="CS177" s="499" t="s">
        <v>661</v>
      </c>
      <c r="CT177" s="500" t="s">
        <v>661</v>
      </c>
      <c r="CU177" s="501" t="s">
        <v>661</v>
      </c>
      <c r="CV177" s="503" t="s">
        <v>944</v>
      </c>
      <c r="CW177" s="499" t="s">
        <v>685</v>
      </c>
      <c r="CX177" s="500" t="s">
        <v>686</v>
      </c>
      <c r="CY177" s="453">
        <v>1</v>
      </c>
      <c r="CZ177" s="503">
        <v>4</v>
      </c>
      <c r="DA177" s="499" t="s">
        <v>752</v>
      </c>
      <c r="DB177" s="500" t="s">
        <v>736</v>
      </c>
      <c r="DC177" s="501" t="s">
        <v>672</v>
      </c>
      <c r="DD177" s="509"/>
      <c r="DE177" s="510"/>
      <c r="DF177" s="28"/>
      <c r="DG177" s="28"/>
      <c r="DH177" s="28"/>
      <c r="DI177" s="28"/>
      <c r="DJ177" s="28"/>
      <c r="DK177" s="28"/>
      <c r="DL177" s="28"/>
      <c r="DM177" s="28"/>
      <c r="DN177" s="28"/>
      <c r="DO177" s="28"/>
      <c r="DP177" s="28"/>
      <c r="DQ177" s="28"/>
      <c r="DR177" s="28"/>
      <c r="DS177" s="28"/>
      <c r="DT177" s="28"/>
      <c r="DU177" s="28"/>
      <c r="DV177" s="28"/>
      <c r="DW177" s="28"/>
      <c r="DX177" s="28"/>
      <c r="DY177" s="28"/>
      <c r="DZ177" s="28"/>
      <c r="EA177" s="28"/>
      <c r="EB177" s="28"/>
      <c r="EC177" s="28"/>
      <c r="ED177" s="28"/>
      <c r="EE177" s="28"/>
      <c r="EF177" s="28"/>
      <c r="EG177" s="28"/>
      <c r="EH177" s="28"/>
      <c r="EI177" s="28"/>
      <c r="EJ177" s="28"/>
      <c r="EK177" s="28"/>
      <c r="EL177" s="28"/>
      <c r="EM177" s="28"/>
      <c r="EN177" s="28"/>
      <c r="EO177" s="28"/>
      <c r="EP177" s="28"/>
      <c r="EQ177" s="28"/>
      <c r="ER177" s="28"/>
      <c r="ES177" s="28"/>
      <c r="ET177" s="28"/>
      <c r="EU177" s="28"/>
      <c r="EV177" s="28"/>
      <c r="EW177" s="28"/>
      <c r="EX177" s="28"/>
      <c r="EY177" s="28"/>
      <c r="EZ177" s="28"/>
      <c r="FA177" s="28"/>
      <c r="FB177" s="28"/>
      <c r="FC177" s="28"/>
      <c r="FD177" s="28"/>
      <c r="FE177" s="28"/>
      <c r="FF177" s="28"/>
      <c r="FG177" s="28"/>
      <c r="FH177" s="28"/>
      <c r="FI177" s="28"/>
      <c r="FJ177" s="28"/>
      <c r="FK177" s="28"/>
      <c r="FL177" s="28"/>
      <c r="FM177" s="28"/>
      <c r="FN177" s="28"/>
      <c r="FO177" s="28"/>
      <c r="FP177" s="28"/>
      <c r="FQ177" s="28"/>
      <c r="FR177" s="28"/>
      <c r="FS177" s="28"/>
      <c r="FT177" s="28"/>
      <c r="FU177" s="28"/>
      <c r="FV177" s="28"/>
      <c r="FW177" s="28"/>
      <c r="FX177" s="28"/>
      <c r="FY177" s="28"/>
      <c r="FZ177" s="28"/>
      <c r="GA177" s="28"/>
      <c r="GB177" s="28"/>
      <c r="GC177" s="28"/>
      <c r="GD177" s="28"/>
      <c r="GE177" s="28"/>
      <c r="GF177" s="28"/>
      <c r="GG177" s="28"/>
      <c r="GH177" s="28"/>
      <c r="GI177" s="28"/>
      <c r="GJ177" s="28"/>
      <c r="GK177" s="28"/>
      <c r="GL177" s="28"/>
      <c r="GM177" s="28"/>
      <c r="GN177" s="28"/>
      <c r="GO177" s="28"/>
      <c r="GP177" s="28"/>
      <c r="GQ177" s="28"/>
      <c r="GR177" s="28"/>
      <c r="GS177" s="28"/>
      <c r="GT177" s="28"/>
      <c r="GU177" s="28"/>
      <c r="GV177" s="28"/>
      <c r="GW177" s="28"/>
      <c r="GX177" s="28"/>
      <c r="GY177" s="28"/>
      <c r="GZ177" s="28"/>
      <c r="HA177" s="28"/>
      <c r="HB177" s="28"/>
      <c r="HC177" s="28"/>
      <c r="HD177" s="28"/>
      <c r="HE177" s="28"/>
      <c r="HF177" s="28"/>
      <c r="HG177" s="28"/>
      <c r="HH177" s="28"/>
      <c r="HI177" s="28"/>
      <c r="HJ177" s="28"/>
      <c r="HK177" s="28"/>
      <c r="HL177" s="28"/>
      <c r="HM177" s="28"/>
      <c r="HN177" s="28"/>
      <c r="HO177" s="28"/>
      <c r="HP177" s="28"/>
      <c r="HQ177" s="28"/>
      <c r="HR177" s="28"/>
      <c r="HS177" s="28"/>
      <c r="HT177" s="28"/>
      <c r="HU177" s="28"/>
      <c r="HV177" s="28"/>
      <c r="HW177" s="28"/>
    </row>
    <row r="178" spans="1:231" s="30" customFormat="1" ht="12.75" customHeight="1" x14ac:dyDescent="0.15">
      <c r="A178" s="525"/>
      <c r="B178" s="495" t="s">
        <v>862</v>
      </c>
      <c r="C178" s="499" t="s">
        <v>693</v>
      </c>
      <c r="D178" s="500" t="s">
        <v>226</v>
      </c>
      <c r="E178" s="501" t="s">
        <v>672</v>
      </c>
      <c r="F178" s="499" t="s">
        <v>688</v>
      </c>
      <c r="G178" s="500" t="s">
        <v>689</v>
      </c>
      <c r="H178" s="501" t="s">
        <v>672</v>
      </c>
      <c r="I178" s="499" t="s">
        <v>681</v>
      </c>
      <c r="J178" s="500" t="s">
        <v>740</v>
      </c>
      <c r="K178" s="501" t="s">
        <v>672</v>
      </c>
      <c r="L178" s="499" t="s">
        <v>683</v>
      </c>
      <c r="M178" s="500" t="s">
        <v>569</v>
      </c>
      <c r="N178" s="501" t="s">
        <v>672</v>
      </c>
      <c r="O178" s="500" t="s">
        <v>661</v>
      </c>
      <c r="P178" s="500" t="s">
        <v>661</v>
      </c>
      <c r="Q178" s="500" t="s">
        <v>661</v>
      </c>
      <c r="R178" s="499" t="s">
        <v>240</v>
      </c>
      <c r="S178" s="500" t="s">
        <v>803</v>
      </c>
      <c r="T178" s="500" t="s">
        <v>673</v>
      </c>
      <c r="U178" s="499" t="s">
        <v>695</v>
      </c>
      <c r="V178" s="500" t="s">
        <v>803</v>
      </c>
      <c r="W178" s="501" t="s">
        <v>672</v>
      </c>
      <c r="X178" s="500" t="s">
        <v>661</v>
      </c>
      <c r="Y178" s="500" t="s">
        <v>661</v>
      </c>
      <c r="Z178" s="501" t="s">
        <v>661</v>
      </c>
      <c r="AA178" s="500" t="s">
        <v>690</v>
      </c>
      <c r="AB178" s="500" t="s">
        <v>687</v>
      </c>
      <c r="AC178" s="500" t="s">
        <v>672</v>
      </c>
      <c r="AD178" s="499" t="s">
        <v>661</v>
      </c>
      <c r="AE178" s="500" t="s">
        <v>661</v>
      </c>
      <c r="AF178" s="501" t="s">
        <v>661</v>
      </c>
      <c r="AG178" s="500" t="s">
        <v>661</v>
      </c>
      <c r="AH178" s="500" t="s">
        <v>661</v>
      </c>
      <c r="AI178" s="500" t="s">
        <v>661</v>
      </c>
      <c r="AJ178" s="499" t="s">
        <v>917</v>
      </c>
      <c r="AK178" s="500" t="s">
        <v>915</v>
      </c>
      <c r="AL178" s="501" t="s">
        <v>672</v>
      </c>
      <c r="AM178" s="500" t="str">
        <f t="shared" si="6"/>
        <v>S2-0119-K1Y0</v>
      </c>
      <c r="AN178" s="500" t="s">
        <v>946</v>
      </c>
      <c r="AO178" s="500">
        <v>1</v>
      </c>
      <c r="AP178" s="499" t="s">
        <v>661</v>
      </c>
      <c r="AQ178" s="500" t="s">
        <v>661</v>
      </c>
      <c r="AR178" s="501" t="s">
        <v>661</v>
      </c>
      <c r="AS178" s="500" t="s">
        <v>661</v>
      </c>
      <c r="AT178" s="500" t="s">
        <v>661</v>
      </c>
      <c r="AU178" s="500" t="s">
        <v>661</v>
      </c>
      <c r="AV178" s="499" t="s">
        <v>661</v>
      </c>
      <c r="AW178" s="500" t="s">
        <v>661</v>
      </c>
      <c r="AX178" s="501" t="s">
        <v>661</v>
      </c>
      <c r="AY178" s="499" t="s">
        <v>661</v>
      </c>
      <c r="AZ178" s="500" t="s">
        <v>661</v>
      </c>
      <c r="BA178" s="501" t="s">
        <v>661</v>
      </c>
      <c r="BB178" s="499" t="s">
        <v>661</v>
      </c>
      <c r="BC178" s="500" t="s">
        <v>661</v>
      </c>
      <c r="BD178" s="501" t="s">
        <v>661</v>
      </c>
      <c r="BE178" s="500" t="s">
        <v>661</v>
      </c>
      <c r="BF178" s="500" t="s">
        <v>661</v>
      </c>
      <c r="BG178" s="500" t="s">
        <v>661</v>
      </c>
      <c r="BH178" s="499" t="s">
        <v>661</v>
      </c>
      <c r="BI178" s="500" t="s">
        <v>661</v>
      </c>
      <c r="BJ178" s="501" t="s">
        <v>661</v>
      </c>
      <c r="BK178" s="500" t="s">
        <v>661</v>
      </c>
      <c r="BL178" s="500" t="s">
        <v>661</v>
      </c>
      <c r="BM178" s="500" t="s">
        <v>661</v>
      </c>
      <c r="BN178" s="499" t="s">
        <v>661</v>
      </c>
      <c r="BO178" s="500" t="s">
        <v>661</v>
      </c>
      <c r="BP178" s="501" t="s">
        <v>661</v>
      </c>
      <c r="BQ178" s="500" t="s">
        <v>661</v>
      </c>
      <c r="BR178" s="500" t="s">
        <v>661</v>
      </c>
      <c r="BS178" s="500" t="s">
        <v>661</v>
      </c>
      <c r="BT178" s="499" t="s">
        <v>661</v>
      </c>
      <c r="BU178" s="500" t="s">
        <v>661</v>
      </c>
      <c r="BV178" s="501" t="s">
        <v>661</v>
      </c>
      <c r="BW178" s="508"/>
      <c r="BX178" s="492" t="str">
        <f t="shared" si="7"/>
        <v>K1Y0</v>
      </c>
      <c r="BY178" s="503" t="s">
        <v>937</v>
      </c>
      <c r="BZ178" s="500" t="s">
        <v>873</v>
      </c>
      <c r="CA178" s="500" t="s">
        <v>738</v>
      </c>
      <c r="CB178" s="449">
        <v>1</v>
      </c>
      <c r="CC178" s="503">
        <v>1</v>
      </c>
      <c r="CD178" s="499" t="s">
        <v>677</v>
      </c>
      <c r="CE178" s="500" t="s">
        <v>662</v>
      </c>
      <c r="CF178" s="501" t="s">
        <v>692</v>
      </c>
      <c r="CG178" s="499" t="s">
        <v>679</v>
      </c>
      <c r="CH178" s="500" t="s">
        <v>732</v>
      </c>
      <c r="CI178" s="501" t="s">
        <v>692</v>
      </c>
      <c r="CJ178" s="499" t="s">
        <v>678</v>
      </c>
      <c r="CK178" s="500" t="s">
        <v>733</v>
      </c>
      <c r="CL178" s="501" t="s">
        <v>673</v>
      </c>
      <c r="CM178" s="499" t="s">
        <v>680</v>
      </c>
      <c r="CN178" s="500" t="s">
        <v>734</v>
      </c>
      <c r="CO178" s="501" t="s">
        <v>673</v>
      </c>
      <c r="CP178" s="499" t="s">
        <v>661</v>
      </c>
      <c r="CQ178" s="500" t="s">
        <v>661</v>
      </c>
      <c r="CR178" s="501" t="s">
        <v>661</v>
      </c>
      <c r="CS178" s="499" t="s">
        <v>661</v>
      </c>
      <c r="CT178" s="500" t="s">
        <v>661</v>
      </c>
      <c r="CU178" s="501" t="s">
        <v>661</v>
      </c>
      <c r="CV178" s="503" t="s">
        <v>944</v>
      </c>
      <c r="CW178" s="499" t="s">
        <v>685</v>
      </c>
      <c r="CX178" s="500" t="s">
        <v>686</v>
      </c>
      <c r="CY178" s="453">
        <v>1</v>
      </c>
      <c r="CZ178" s="503">
        <v>0</v>
      </c>
      <c r="DA178" s="499" t="s">
        <v>661</v>
      </c>
      <c r="DB178" s="500" t="s">
        <v>661</v>
      </c>
      <c r="DC178" s="501" t="s">
        <v>661</v>
      </c>
      <c r="DD178" s="507"/>
      <c r="DE178" s="508"/>
      <c r="DF178" s="31"/>
      <c r="DG178" s="28"/>
      <c r="DH178" s="28"/>
      <c r="DI178" s="31"/>
      <c r="DJ178" s="31"/>
      <c r="DK178" s="31"/>
      <c r="DL178" s="31"/>
      <c r="DM178" s="31"/>
      <c r="DN178" s="31"/>
      <c r="DO178" s="31"/>
      <c r="DP178" s="31"/>
      <c r="DQ178" s="31"/>
      <c r="DR178" s="31"/>
      <c r="DS178" s="31"/>
      <c r="DT178" s="31"/>
      <c r="DU178" s="31"/>
      <c r="DV178" s="31"/>
      <c r="DW178" s="31"/>
      <c r="DX178" s="31"/>
      <c r="DY178" s="31"/>
      <c r="DZ178" s="31"/>
      <c r="EA178" s="31"/>
      <c r="EB178" s="31"/>
      <c r="EC178" s="31"/>
      <c r="ED178" s="31"/>
      <c r="EE178" s="31"/>
      <c r="EF178" s="31"/>
      <c r="EG178" s="31"/>
      <c r="EH178" s="31"/>
      <c r="EI178" s="31"/>
      <c r="EJ178" s="31"/>
      <c r="EK178" s="31"/>
      <c r="EL178" s="31"/>
      <c r="EM178" s="31"/>
      <c r="EN178" s="31"/>
      <c r="EO178" s="31"/>
      <c r="EP178" s="31"/>
      <c r="EQ178" s="31"/>
      <c r="ER178" s="31"/>
      <c r="ES178" s="31"/>
      <c r="ET178" s="31"/>
      <c r="EU178" s="31"/>
      <c r="EV178" s="31"/>
      <c r="EW178" s="31"/>
      <c r="EX178" s="31"/>
      <c r="EY178" s="28"/>
      <c r="EZ178" s="28"/>
      <c r="FA178" s="28"/>
      <c r="FB178" s="28"/>
      <c r="FC178" s="28"/>
      <c r="FD178" s="28"/>
      <c r="FE178" s="28"/>
      <c r="FF178" s="28"/>
      <c r="FG178" s="28"/>
      <c r="FH178" s="28"/>
      <c r="FI178" s="28"/>
      <c r="FJ178" s="28"/>
      <c r="FK178" s="28"/>
      <c r="FL178" s="28"/>
      <c r="FM178" s="28"/>
      <c r="FN178" s="28"/>
      <c r="FO178" s="28"/>
      <c r="FP178" s="28"/>
      <c r="FQ178" s="28"/>
      <c r="FR178" s="28"/>
      <c r="FS178" s="28"/>
      <c r="FT178" s="28"/>
      <c r="FU178" s="28"/>
      <c r="FV178" s="28"/>
      <c r="FW178" s="28"/>
      <c r="FX178" s="28"/>
      <c r="FY178" s="28"/>
      <c r="FZ178" s="28"/>
      <c r="GA178" s="28"/>
      <c r="GB178" s="28"/>
      <c r="GC178" s="28"/>
      <c r="GD178" s="28"/>
      <c r="GE178" s="28"/>
      <c r="GF178" s="28"/>
      <c r="GG178" s="28"/>
      <c r="GH178" s="28"/>
      <c r="GI178" s="28"/>
      <c r="GJ178" s="28"/>
      <c r="GK178" s="28"/>
      <c r="GL178" s="28"/>
      <c r="GM178" s="28"/>
      <c r="GN178" s="28"/>
      <c r="GO178" s="28"/>
      <c r="GP178" s="28"/>
      <c r="GQ178" s="28"/>
      <c r="GR178" s="28"/>
      <c r="GS178" s="28"/>
      <c r="GT178" s="28"/>
      <c r="GU178" s="28"/>
      <c r="GV178" s="28"/>
      <c r="GW178" s="28"/>
      <c r="GX178" s="28"/>
      <c r="GY178" s="28"/>
      <c r="GZ178" s="28"/>
      <c r="HA178" s="28"/>
      <c r="HB178" s="28"/>
      <c r="HC178" s="28"/>
      <c r="HD178" s="28"/>
      <c r="HE178" s="28"/>
      <c r="HF178" s="28"/>
      <c r="HG178" s="28"/>
      <c r="HH178" s="28"/>
      <c r="HI178" s="28"/>
      <c r="HJ178" s="28"/>
      <c r="HK178" s="28"/>
      <c r="HL178" s="28"/>
      <c r="HM178" s="28"/>
      <c r="HN178" s="28"/>
      <c r="HO178" s="28"/>
      <c r="HP178" s="28"/>
      <c r="HQ178" s="28"/>
      <c r="HR178" s="28"/>
      <c r="HS178" s="28"/>
      <c r="HT178" s="28"/>
      <c r="HU178" s="28"/>
      <c r="HV178" s="28"/>
      <c r="HW178" s="28"/>
    </row>
    <row r="179" spans="1:231" s="30" customFormat="1" ht="12.75" customHeight="1" x14ac:dyDescent="0.15">
      <c r="A179" s="525"/>
      <c r="B179" s="495" t="s">
        <v>863</v>
      </c>
      <c r="C179" s="499" t="s">
        <v>691</v>
      </c>
      <c r="D179" s="500" t="s">
        <v>226</v>
      </c>
      <c r="E179" s="501" t="s">
        <v>672</v>
      </c>
      <c r="F179" s="499" t="s">
        <v>688</v>
      </c>
      <c r="G179" s="500" t="s">
        <v>689</v>
      </c>
      <c r="H179" s="501" t="s">
        <v>672</v>
      </c>
      <c r="I179" s="499" t="s">
        <v>681</v>
      </c>
      <c r="J179" s="500" t="s">
        <v>740</v>
      </c>
      <c r="K179" s="501" t="s">
        <v>672</v>
      </c>
      <c r="L179" s="499" t="s">
        <v>683</v>
      </c>
      <c r="M179" s="500" t="s">
        <v>569</v>
      </c>
      <c r="N179" s="501" t="s">
        <v>672</v>
      </c>
      <c r="O179" s="500" t="s">
        <v>661</v>
      </c>
      <c r="P179" s="500" t="s">
        <v>661</v>
      </c>
      <c r="Q179" s="500" t="s">
        <v>661</v>
      </c>
      <c r="R179" s="499" t="s">
        <v>240</v>
      </c>
      <c r="S179" s="500" t="s">
        <v>803</v>
      </c>
      <c r="T179" s="500" t="s">
        <v>673</v>
      </c>
      <c r="U179" s="499" t="s">
        <v>695</v>
      </c>
      <c r="V179" s="500" t="s">
        <v>803</v>
      </c>
      <c r="W179" s="501" t="s">
        <v>672</v>
      </c>
      <c r="X179" s="500" t="s">
        <v>661</v>
      </c>
      <c r="Y179" s="500" t="s">
        <v>661</v>
      </c>
      <c r="Z179" s="501" t="s">
        <v>661</v>
      </c>
      <c r="AA179" s="500" t="s">
        <v>690</v>
      </c>
      <c r="AB179" s="500" t="s">
        <v>687</v>
      </c>
      <c r="AC179" s="500" t="s">
        <v>672</v>
      </c>
      <c r="AD179" s="499" t="s">
        <v>661</v>
      </c>
      <c r="AE179" s="500" t="s">
        <v>661</v>
      </c>
      <c r="AF179" s="501" t="s">
        <v>661</v>
      </c>
      <c r="AG179" s="500" t="s">
        <v>661</v>
      </c>
      <c r="AH179" s="500" t="s">
        <v>661</v>
      </c>
      <c r="AI179" s="500" t="s">
        <v>661</v>
      </c>
      <c r="AJ179" s="499" t="s">
        <v>917</v>
      </c>
      <c r="AK179" s="500" t="s">
        <v>915</v>
      </c>
      <c r="AL179" s="501" t="s">
        <v>672</v>
      </c>
      <c r="AM179" s="500" t="str">
        <f t="shared" si="6"/>
        <v>S2-0119-J1Y0</v>
      </c>
      <c r="AN179" s="500" t="s">
        <v>946</v>
      </c>
      <c r="AO179" s="500">
        <v>1</v>
      </c>
      <c r="AP179" s="499" t="s">
        <v>661</v>
      </c>
      <c r="AQ179" s="500" t="s">
        <v>661</v>
      </c>
      <c r="AR179" s="501" t="s">
        <v>661</v>
      </c>
      <c r="AS179" s="500" t="s">
        <v>661</v>
      </c>
      <c r="AT179" s="500" t="s">
        <v>661</v>
      </c>
      <c r="AU179" s="500" t="s">
        <v>661</v>
      </c>
      <c r="AV179" s="499" t="s">
        <v>661</v>
      </c>
      <c r="AW179" s="500" t="s">
        <v>661</v>
      </c>
      <c r="AX179" s="501" t="s">
        <v>661</v>
      </c>
      <c r="AY179" s="499" t="s">
        <v>661</v>
      </c>
      <c r="AZ179" s="500" t="s">
        <v>661</v>
      </c>
      <c r="BA179" s="501" t="s">
        <v>661</v>
      </c>
      <c r="BB179" s="499" t="s">
        <v>661</v>
      </c>
      <c r="BC179" s="500" t="s">
        <v>661</v>
      </c>
      <c r="BD179" s="501" t="s">
        <v>661</v>
      </c>
      <c r="BE179" s="500" t="s">
        <v>661</v>
      </c>
      <c r="BF179" s="500" t="s">
        <v>661</v>
      </c>
      <c r="BG179" s="500" t="s">
        <v>661</v>
      </c>
      <c r="BH179" s="499" t="s">
        <v>661</v>
      </c>
      <c r="BI179" s="500" t="s">
        <v>661</v>
      </c>
      <c r="BJ179" s="501" t="s">
        <v>661</v>
      </c>
      <c r="BK179" s="500" t="s">
        <v>661</v>
      </c>
      <c r="BL179" s="500" t="s">
        <v>661</v>
      </c>
      <c r="BM179" s="500" t="s">
        <v>661</v>
      </c>
      <c r="BN179" s="499" t="s">
        <v>661</v>
      </c>
      <c r="BO179" s="500" t="s">
        <v>661</v>
      </c>
      <c r="BP179" s="501" t="s">
        <v>661</v>
      </c>
      <c r="BQ179" s="500" t="s">
        <v>661</v>
      </c>
      <c r="BR179" s="500" t="s">
        <v>661</v>
      </c>
      <c r="BS179" s="500" t="s">
        <v>661</v>
      </c>
      <c r="BT179" s="499" t="s">
        <v>661</v>
      </c>
      <c r="BU179" s="500" t="s">
        <v>661</v>
      </c>
      <c r="BV179" s="501" t="s">
        <v>661</v>
      </c>
      <c r="BW179" s="510"/>
      <c r="BX179" s="492" t="str">
        <f t="shared" si="7"/>
        <v>J1Y0</v>
      </c>
      <c r="BY179" s="503" t="s">
        <v>936</v>
      </c>
      <c r="BZ179" s="500" t="s">
        <v>874</v>
      </c>
      <c r="CA179" s="500" t="s">
        <v>738</v>
      </c>
      <c r="CB179" s="449">
        <v>1</v>
      </c>
      <c r="CC179" s="503">
        <v>1</v>
      </c>
      <c r="CD179" s="499" t="s">
        <v>677</v>
      </c>
      <c r="CE179" s="500" t="s">
        <v>662</v>
      </c>
      <c r="CF179" s="501" t="s">
        <v>692</v>
      </c>
      <c r="CG179" s="499" t="s">
        <v>679</v>
      </c>
      <c r="CH179" s="500" t="s">
        <v>732</v>
      </c>
      <c r="CI179" s="501" t="s">
        <v>692</v>
      </c>
      <c r="CJ179" s="499" t="s">
        <v>678</v>
      </c>
      <c r="CK179" s="500" t="s">
        <v>733</v>
      </c>
      <c r="CL179" s="501" t="s">
        <v>673</v>
      </c>
      <c r="CM179" s="499" t="s">
        <v>680</v>
      </c>
      <c r="CN179" s="500" t="s">
        <v>734</v>
      </c>
      <c r="CO179" s="501" t="s">
        <v>673</v>
      </c>
      <c r="CP179" s="499" t="s">
        <v>661</v>
      </c>
      <c r="CQ179" s="500" t="s">
        <v>661</v>
      </c>
      <c r="CR179" s="501" t="s">
        <v>661</v>
      </c>
      <c r="CS179" s="499" t="s">
        <v>661</v>
      </c>
      <c r="CT179" s="500" t="s">
        <v>661</v>
      </c>
      <c r="CU179" s="501" t="s">
        <v>661</v>
      </c>
      <c r="CV179" s="503" t="s">
        <v>944</v>
      </c>
      <c r="CW179" s="499" t="s">
        <v>685</v>
      </c>
      <c r="CX179" s="500" t="s">
        <v>686</v>
      </c>
      <c r="CY179" s="453">
        <v>1</v>
      </c>
      <c r="CZ179" s="503">
        <v>0</v>
      </c>
      <c r="DA179" s="499" t="s">
        <v>661</v>
      </c>
      <c r="DB179" s="500" t="s">
        <v>661</v>
      </c>
      <c r="DC179" s="501" t="s">
        <v>661</v>
      </c>
      <c r="DD179" s="509"/>
      <c r="DE179" s="510"/>
      <c r="DF179" s="28"/>
      <c r="DG179" s="28"/>
      <c r="DH179" s="28"/>
      <c r="DI179" s="28"/>
      <c r="DJ179" s="28"/>
      <c r="DK179" s="28"/>
      <c r="DL179" s="28"/>
      <c r="DM179" s="28"/>
      <c r="DN179" s="28"/>
      <c r="DO179" s="28"/>
      <c r="DP179" s="28"/>
      <c r="DQ179" s="28"/>
      <c r="DR179" s="28"/>
      <c r="DS179" s="28"/>
      <c r="DT179" s="28"/>
      <c r="DU179" s="28"/>
      <c r="DV179" s="28"/>
      <c r="DW179" s="28"/>
      <c r="DX179" s="28"/>
      <c r="DY179" s="28"/>
      <c r="DZ179" s="28"/>
      <c r="EA179" s="28"/>
      <c r="EB179" s="28"/>
      <c r="EC179" s="28"/>
      <c r="ED179" s="28"/>
      <c r="EE179" s="28"/>
      <c r="EF179" s="28"/>
      <c r="EG179" s="28"/>
      <c r="EH179" s="28"/>
      <c r="EI179" s="28"/>
      <c r="EJ179" s="28"/>
      <c r="EK179" s="28"/>
      <c r="EL179" s="28"/>
      <c r="EM179" s="28"/>
      <c r="EN179" s="28"/>
      <c r="EO179" s="28"/>
      <c r="EP179" s="28"/>
      <c r="EQ179" s="28"/>
      <c r="ER179" s="28"/>
      <c r="ES179" s="28"/>
      <c r="ET179" s="28"/>
      <c r="EU179" s="28"/>
      <c r="EV179" s="28"/>
      <c r="EW179" s="28"/>
      <c r="EX179" s="28"/>
      <c r="EY179" s="28"/>
      <c r="EZ179" s="28"/>
      <c r="FA179" s="28"/>
      <c r="FB179" s="28"/>
      <c r="FC179" s="28"/>
      <c r="FD179" s="28"/>
      <c r="FE179" s="28"/>
      <c r="FF179" s="28"/>
      <c r="FG179" s="28"/>
      <c r="FH179" s="28"/>
      <c r="FI179" s="28"/>
      <c r="FJ179" s="28"/>
      <c r="FK179" s="28"/>
      <c r="FL179" s="28"/>
      <c r="FM179" s="28"/>
      <c r="FN179" s="28"/>
      <c r="FO179" s="28"/>
      <c r="FP179" s="28"/>
      <c r="FQ179" s="28"/>
      <c r="FR179" s="28"/>
      <c r="FS179" s="28"/>
      <c r="FT179" s="28"/>
      <c r="FU179" s="28"/>
      <c r="FV179" s="28"/>
      <c r="FW179" s="28"/>
      <c r="FX179" s="28"/>
      <c r="FY179" s="28"/>
      <c r="FZ179" s="28"/>
      <c r="GA179" s="28"/>
      <c r="GB179" s="28"/>
      <c r="GC179" s="28"/>
      <c r="GD179" s="28"/>
      <c r="GE179" s="28"/>
      <c r="GF179" s="28"/>
      <c r="GG179" s="28"/>
      <c r="GH179" s="28"/>
      <c r="GI179" s="28"/>
      <c r="GJ179" s="28"/>
      <c r="GK179" s="28"/>
      <c r="GL179" s="28"/>
      <c r="GM179" s="28"/>
      <c r="GN179" s="28"/>
      <c r="GO179" s="28"/>
      <c r="GP179" s="28"/>
      <c r="GQ179" s="28"/>
      <c r="GR179" s="28"/>
      <c r="GS179" s="28"/>
      <c r="GT179" s="28"/>
      <c r="GU179" s="28"/>
      <c r="GV179" s="28"/>
      <c r="GW179" s="28"/>
      <c r="GX179" s="28"/>
      <c r="GY179" s="28"/>
      <c r="GZ179" s="28"/>
      <c r="HA179" s="28"/>
      <c r="HB179" s="28"/>
      <c r="HC179" s="28"/>
      <c r="HD179" s="28"/>
      <c r="HE179" s="28"/>
      <c r="HF179" s="28"/>
      <c r="HG179" s="28"/>
      <c r="HH179" s="28"/>
      <c r="HI179" s="28"/>
      <c r="HJ179" s="28"/>
      <c r="HK179" s="28"/>
      <c r="HL179" s="28"/>
      <c r="HM179" s="28"/>
      <c r="HN179" s="28"/>
      <c r="HO179" s="28"/>
      <c r="HP179" s="28"/>
      <c r="HQ179" s="28"/>
      <c r="HR179" s="28"/>
      <c r="HS179" s="28"/>
      <c r="HT179" s="28"/>
      <c r="HU179" s="28"/>
      <c r="HV179" s="28"/>
      <c r="HW179" s="28"/>
    </row>
    <row r="180" spans="1:231" s="30" customFormat="1" ht="12.75" customHeight="1" x14ac:dyDescent="0.15">
      <c r="A180" s="525"/>
      <c r="B180" s="495" t="s">
        <v>864</v>
      </c>
      <c r="C180" s="499" t="s">
        <v>693</v>
      </c>
      <c r="D180" s="500" t="s">
        <v>226</v>
      </c>
      <c r="E180" s="501" t="s">
        <v>672</v>
      </c>
      <c r="F180" s="499" t="s">
        <v>688</v>
      </c>
      <c r="G180" s="500" t="s">
        <v>689</v>
      </c>
      <c r="H180" s="501" t="s">
        <v>672</v>
      </c>
      <c r="I180" s="499" t="s">
        <v>681</v>
      </c>
      <c r="J180" s="500" t="s">
        <v>740</v>
      </c>
      <c r="K180" s="501" t="s">
        <v>672</v>
      </c>
      <c r="L180" s="499" t="s">
        <v>683</v>
      </c>
      <c r="M180" s="500" t="s">
        <v>569</v>
      </c>
      <c r="N180" s="501" t="s">
        <v>672</v>
      </c>
      <c r="O180" s="500" t="s">
        <v>661</v>
      </c>
      <c r="P180" s="500" t="s">
        <v>661</v>
      </c>
      <c r="Q180" s="500" t="s">
        <v>661</v>
      </c>
      <c r="R180" s="499" t="s">
        <v>240</v>
      </c>
      <c r="S180" s="500" t="s">
        <v>803</v>
      </c>
      <c r="T180" s="500" t="s">
        <v>673</v>
      </c>
      <c r="U180" s="499" t="s">
        <v>695</v>
      </c>
      <c r="V180" s="500" t="s">
        <v>803</v>
      </c>
      <c r="W180" s="501" t="s">
        <v>672</v>
      </c>
      <c r="X180" s="500" t="s">
        <v>661</v>
      </c>
      <c r="Y180" s="500" t="s">
        <v>661</v>
      </c>
      <c r="Z180" s="501" t="s">
        <v>661</v>
      </c>
      <c r="AA180" s="500" t="s">
        <v>690</v>
      </c>
      <c r="AB180" s="500" t="s">
        <v>687</v>
      </c>
      <c r="AC180" s="500" t="s">
        <v>672</v>
      </c>
      <c r="AD180" s="499" t="s">
        <v>661</v>
      </c>
      <c r="AE180" s="500" t="s">
        <v>661</v>
      </c>
      <c r="AF180" s="501" t="s">
        <v>661</v>
      </c>
      <c r="AG180" s="500" t="s">
        <v>661</v>
      </c>
      <c r="AH180" s="500" t="s">
        <v>661</v>
      </c>
      <c r="AI180" s="500" t="s">
        <v>661</v>
      </c>
      <c r="AJ180" s="499" t="s">
        <v>917</v>
      </c>
      <c r="AK180" s="500" t="s">
        <v>915</v>
      </c>
      <c r="AL180" s="501" t="s">
        <v>672</v>
      </c>
      <c r="AM180" s="500" t="str">
        <f t="shared" si="6"/>
        <v>S2-0119-J1Y0</v>
      </c>
      <c r="AN180" s="500" t="s">
        <v>946</v>
      </c>
      <c r="AO180" s="500">
        <v>1</v>
      </c>
      <c r="AP180" s="499" t="s">
        <v>661</v>
      </c>
      <c r="AQ180" s="500" t="s">
        <v>661</v>
      </c>
      <c r="AR180" s="501" t="s">
        <v>661</v>
      </c>
      <c r="AS180" s="500" t="s">
        <v>661</v>
      </c>
      <c r="AT180" s="500" t="s">
        <v>661</v>
      </c>
      <c r="AU180" s="500" t="s">
        <v>661</v>
      </c>
      <c r="AV180" s="499" t="s">
        <v>661</v>
      </c>
      <c r="AW180" s="500" t="s">
        <v>661</v>
      </c>
      <c r="AX180" s="501" t="s">
        <v>661</v>
      </c>
      <c r="AY180" s="499" t="s">
        <v>661</v>
      </c>
      <c r="AZ180" s="500" t="s">
        <v>661</v>
      </c>
      <c r="BA180" s="501" t="s">
        <v>661</v>
      </c>
      <c r="BB180" s="499" t="s">
        <v>661</v>
      </c>
      <c r="BC180" s="500" t="s">
        <v>661</v>
      </c>
      <c r="BD180" s="501" t="s">
        <v>661</v>
      </c>
      <c r="BE180" s="500" t="s">
        <v>661</v>
      </c>
      <c r="BF180" s="500" t="s">
        <v>661</v>
      </c>
      <c r="BG180" s="500" t="s">
        <v>661</v>
      </c>
      <c r="BH180" s="499" t="s">
        <v>661</v>
      </c>
      <c r="BI180" s="500" t="s">
        <v>661</v>
      </c>
      <c r="BJ180" s="501" t="s">
        <v>661</v>
      </c>
      <c r="BK180" s="500" t="s">
        <v>661</v>
      </c>
      <c r="BL180" s="500" t="s">
        <v>661</v>
      </c>
      <c r="BM180" s="500" t="s">
        <v>661</v>
      </c>
      <c r="BN180" s="499" t="s">
        <v>661</v>
      </c>
      <c r="BO180" s="500" t="s">
        <v>661</v>
      </c>
      <c r="BP180" s="501" t="s">
        <v>661</v>
      </c>
      <c r="BQ180" s="500" t="s">
        <v>661</v>
      </c>
      <c r="BR180" s="500" t="s">
        <v>661</v>
      </c>
      <c r="BS180" s="500" t="s">
        <v>661</v>
      </c>
      <c r="BT180" s="499" t="s">
        <v>661</v>
      </c>
      <c r="BU180" s="500" t="s">
        <v>661</v>
      </c>
      <c r="BV180" s="501" t="s">
        <v>661</v>
      </c>
      <c r="BW180" s="510"/>
      <c r="BX180" s="492" t="str">
        <f t="shared" si="7"/>
        <v>J1Y0</v>
      </c>
      <c r="BY180" s="503" t="s">
        <v>936</v>
      </c>
      <c r="BZ180" s="500" t="s">
        <v>874</v>
      </c>
      <c r="CA180" s="500" t="s">
        <v>926</v>
      </c>
      <c r="CB180" s="449">
        <v>1</v>
      </c>
      <c r="CC180" s="503">
        <v>1</v>
      </c>
      <c r="CD180" s="499" t="s">
        <v>677</v>
      </c>
      <c r="CE180" s="500" t="s">
        <v>662</v>
      </c>
      <c r="CF180" s="501" t="s">
        <v>692</v>
      </c>
      <c r="CG180" s="499" t="s">
        <v>679</v>
      </c>
      <c r="CH180" s="500" t="s">
        <v>732</v>
      </c>
      <c r="CI180" s="501" t="s">
        <v>692</v>
      </c>
      <c r="CJ180" s="499" t="s">
        <v>678</v>
      </c>
      <c r="CK180" s="500" t="s">
        <v>733</v>
      </c>
      <c r="CL180" s="501" t="s">
        <v>673</v>
      </c>
      <c r="CM180" s="499" t="s">
        <v>680</v>
      </c>
      <c r="CN180" s="500" t="s">
        <v>734</v>
      </c>
      <c r="CO180" s="501" t="s">
        <v>673</v>
      </c>
      <c r="CP180" s="499" t="s">
        <v>661</v>
      </c>
      <c r="CQ180" s="500" t="s">
        <v>661</v>
      </c>
      <c r="CR180" s="501" t="s">
        <v>661</v>
      </c>
      <c r="CS180" s="499" t="s">
        <v>661</v>
      </c>
      <c r="CT180" s="500" t="s">
        <v>661</v>
      </c>
      <c r="CU180" s="501" t="s">
        <v>661</v>
      </c>
      <c r="CV180" s="503" t="s">
        <v>944</v>
      </c>
      <c r="CW180" s="499" t="s">
        <v>685</v>
      </c>
      <c r="CX180" s="500" t="s">
        <v>686</v>
      </c>
      <c r="CY180" s="453">
        <v>1</v>
      </c>
      <c r="CZ180" s="503">
        <v>0</v>
      </c>
      <c r="DA180" s="499" t="s">
        <v>661</v>
      </c>
      <c r="DB180" s="500" t="s">
        <v>661</v>
      </c>
      <c r="DC180" s="501" t="s">
        <v>661</v>
      </c>
      <c r="DD180" s="509"/>
      <c r="DE180" s="510"/>
      <c r="DF180" s="28"/>
      <c r="DG180" s="28"/>
      <c r="DH180" s="28"/>
      <c r="DI180" s="28"/>
      <c r="DJ180" s="28"/>
      <c r="DK180" s="28"/>
      <c r="DL180" s="28"/>
      <c r="DM180" s="28"/>
      <c r="DN180" s="28"/>
      <c r="DO180" s="28"/>
      <c r="DP180" s="28"/>
      <c r="DQ180" s="28"/>
      <c r="DR180" s="28"/>
      <c r="DS180" s="28"/>
      <c r="DT180" s="28"/>
      <c r="DU180" s="28"/>
      <c r="DV180" s="28"/>
      <c r="DW180" s="28"/>
      <c r="DX180" s="28"/>
      <c r="DY180" s="28"/>
      <c r="DZ180" s="28"/>
      <c r="EA180" s="28"/>
      <c r="EB180" s="28"/>
      <c r="EC180" s="28"/>
      <c r="ED180" s="28"/>
      <c r="EE180" s="28"/>
      <c r="EF180" s="28"/>
      <c r="EG180" s="28"/>
      <c r="EH180" s="28"/>
      <c r="EI180" s="28"/>
      <c r="EJ180" s="28"/>
      <c r="EK180" s="28"/>
      <c r="EL180" s="28"/>
      <c r="EM180" s="28"/>
      <c r="EN180" s="28"/>
      <c r="EO180" s="28"/>
      <c r="EP180" s="28"/>
      <c r="EQ180" s="28"/>
      <c r="ER180" s="28"/>
      <c r="ES180" s="28"/>
      <c r="ET180" s="28"/>
      <c r="EU180" s="28"/>
      <c r="EV180" s="28"/>
      <c r="EW180" s="28"/>
      <c r="EX180" s="28"/>
      <c r="EY180" s="28"/>
      <c r="EZ180" s="28"/>
      <c r="FA180" s="28"/>
      <c r="FB180" s="28"/>
      <c r="FC180" s="28"/>
      <c r="FD180" s="28"/>
      <c r="FE180" s="28"/>
      <c r="FF180" s="28"/>
      <c r="FG180" s="28"/>
      <c r="FH180" s="28"/>
      <c r="FI180" s="28"/>
      <c r="FJ180" s="28"/>
      <c r="FK180" s="28"/>
      <c r="FL180" s="28"/>
      <c r="FM180" s="28"/>
      <c r="FN180" s="28"/>
      <c r="FO180" s="28"/>
      <c r="FP180" s="28"/>
      <c r="FQ180" s="28"/>
      <c r="FR180" s="28"/>
      <c r="FS180" s="28"/>
      <c r="FT180" s="28"/>
      <c r="FU180" s="28"/>
      <c r="FV180" s="28"/>
      <c r="FW180" s="28"/>
      <c r="FX180" s="28"/>
      <c r="FY180" s="28"/>
      <c r="FZ180" s="28"/>
      <c r="GA180" s="28"/>
      <c r="GB180" s="28"/>
      <c r="GC180" s="28"/>
      <c r="GD180" s="28"/>
      <c r="GE180" s="28"/>
      <c r="GF180" s="28"/>
      <c r="GG180" s="28"/>
      <c r="GH180" s="28"/>
      <c r="GI180" s="28"/>
      <c r="GJ180" s="28"/>
      <c r="GK180" s="28"/>
      <c r="GL180" s="28"/>
      <c r="GM180" s="28"/>
      <c r="GN180" s="28"/>
      <c r="GO180" s="28"/>
      <c r="GP180" s="28"/>
      <c r="GQ180" s="28"/>
      <c r="GR180" s="28"/>
      <c r="GS180" s="28"/>
      <c r="GT180" s="28"/>
      <c r="GU180" s="28"/>
      <c r="GV180" s="28"/>
      <c r="GW180" s="28"/>
      <c r="GX180" s="28"/>
      <c r="GY180" s="28"/>
      <c r="GZ180" s="28"/>
      <c r="HA180" s="28"/>
      <c r="HB180" s="28"/>
      <c r="HC180" s="28"/>
      <c r="HD180" s="28"/>
      <c r="HE180" s="28"/>
      <c r="HF180" s="28"/>
      <c r="HG180" s="28"/>
      <c r="HH180" s="28"/>
      <c r="HI180" s="28"/>
      <c r="HJ180" s="28"/>
      <c r="HK180" s="28"/>
      <c r="HL180" s="28"/>
      <c r="HM180" s="28"/>
      <c r="HN180" s="28"/>
      <c r="HO180" s="28"/>
      <c r="HP180" s="28"/>
      <c r="HQ180" s="28"/>
      <c r="HR180" s="28"/>
      <c r="HS180" s="28"/>
      <c r="HT180" s="28"/>
      <c r="HU180" s="28"/>
      <c r="HV180" s="28"/>
      <c r="HW180" s="28"/>
    </row>
    <row r="181" spans="1:231" s="30" customFormat="1" ht="12.75" customHeight="1" x14ac:dyDescent="0.15">
      <c r="A181" s="525"/>
      <c r="B181" s="495" t="s">
        <v>865</v>
      </c>
      <c r="C181" s="499" t="s">
        <v>691</v>
      </c>
      <c r="D181" s="500" t="s">
        <v>226</v>
      </c>
      <c r="E181" s="501" t="s">
        <v>672</v>
      </c>
      <c r="F181" s="499" t="s">
        <v>688</v>
      </c>
      <c r="G181" s="500" t="s">
        <v>689</v>
      </c>
      <c r="H181" s="501" t="s">
        <v>672</v>
      </c>
      <c r="I181" s="499" t="s">
        <v>681</v>
      </c>
      <c r="J181" s="500" t="s">
        <v>740</v>
      </c>
      <c r="K181" s="501" t="s">
        <v>672</v>
      </c>
      <c r="L181" s="499" t="s">
        <v>683</v>
      </c>
      <c r="M181" s="500" t="s">
        <v>569</v>
      </c>
      <c r="N181" s="501" t="s">
        <v>672</v>
      </c>
      <c r="O181" s="500" t="s">
        <v>661</v>
      </c>
      <c r="P181" s="500" t="s">
        <v>661</v>
      </c>
      <c r="Q181" s="500" t="s">
        <v>661</v>
      </c>
      <c r="R181" s="499" t="s">
        <v>240</v>
      </c>
      <c r="S181" s="500" t="s">
        <v>803</v>
      </c>
      <c r="T181" s="500" t="s">
        <v>672</v>
      </c>
      <c r="U181" s="499" t="s">
        <v>695</v>
      </c>
      <c r="V181" s="500" t="s">
        <v>803</v>
      </c>
      <c r="W181" s="501" t="s">
        <v>672</v>
      </c>
      <c r="X181" s="500" t="s">
        <v>661</v>
      </c>
      <c r="Y181" s="500" t="s">
        <v>661</v>
      </c>
      <c r="Z181" s="501" t="s">
        <v>661</v>
      </c>
      <c r="AA181" s="500" t="s">
        <v>690</v>
      </c>
      <c r="AB181" s="500" t="s">
        <v>687</v>
      </c>
      <c r="AC181" s="500" t="s">
        <v>672</v>
      </c>
      <c r="AD181" s="499" t="s">
        <v>661</v>
      </c>
      <c r="AE181" s="500" t="s">
        <v>661</v>
      </c>
      <c r="AF181" s="501" t="s">
        <v>661</v>
      </c>
      <c r="AG181" s="500" t="s">
        <v>661</v>
      </c>
      <c r="AH181" s="500" t="s">
        <v>661</v>
      </c>
      <c r="AI181" s="500" t="s">
        <v>661</v>
      </c>
      <c r="AJ181" s="499" t="s">
        <v>917</v>
      </c>
      <c r="AK181" s="500" t="s">
        <v>915</v>
      </c>
      <c r="AL181" s="501" t="s">
        <v>672</v>
      </c>
      <c r="AM181" s="500" t="str">
        <f t="shared" si="6"/>
        <v>S2-0119-L1W4</v>
      </c>
      <c r="AN181" s="500" t="s">
        <v>946</v>
      </c>
      <c r="AO181" s="500">
        <v>1</v>
      </c>
      <c r="AP181" s="499" t="s">
        <v>661</v>
      </c>
      <c r="AQ181" s="500" t="s">
        <v>661</v>
      </c>
      <c r="AR181" s="501" t="s">
        <v>661</v>
      </c>
      <c r="AS181" s="500" t="s">
        <v>661</v>
      </c>
      <c r="AT181" s="500" t="s">
        <v>661</v>
      </c>
      <c r="AU181" s="500" t="s">
        <v>661</v>
      </c>
      <c r="AV181" s="499" t="s">
        <v>661</v>
      </c>
      <c r="AW181" s="500" t="s">
        <v>661</v>
      </c>
      <c r="AX181" s="501" t="s">
        <v>661</v>
      </c>
      <c r="AY181" s="499" t="s">
        <v>661</v>
      </c>
      <c r="AZ181" s="500" t="s">
        <v>661</v>
      </c>
      <c r="BA181" s="501" t="s">
        <v>661</v>
      </c>
      <c r="BB181" s="499" t="s">
        <v>661</v>
      </c>
      <c r="BC181" s="500" t="s">
        <v>661</v>
      </c>
      <c r="BD181" s="501" t="s">
        <v>661</v>
      </c>
      <c r="BE181" s="500" t="s">
        <v>661</v>
      </c>
      <c r="BF181" s="500" t="s">
        <v>661</v>
      </c>
      <c r="BG181" s="500" t="s">
        <v>661</v>
      </c>
      <c r="BH181" s="499" t="s">
        <v>661</v>
      </c>
      <c r="BI181" s="500" t="s">
        <v>661</v>
      </c>
      <c r="BJ181" s="501" t="s">
        <v>661</v>
      </c>
      <c r="BK181" s="500" t="s">
        <v>661</v>
      </c>
      <c r="BL181" s="500" t="s">
        <v>661</v>
      </c>
      <c r="BM181" s="500" t="s">
        <v>661</v>
      </c>
      <c r="BN181" s="499" t="s">
        <v>661</v>
      </c>
      <c r="BO181" s="500" t="s">
        <v>661</v>
      </c>
      <c r="BP181" s="501" t="s">
        <v>661</v>
      </c>
      <c r="BQ181" s="500" t="s">
        <v>661</v>
      </c>
      <c r="BR181" s="500" t="s">
        <v>661</v>
      </c>
      <c r="BS181" s="500" t="s">
        <v>661</v>
      </c>
      <c r="BT181" s="499" t="s">
        <v>661</v>
      </c>
      <c r="BU181" s="500" t="s">
        <v>661</v>
      </c>
      <c r="BV181" s="501" t="s">
        <v>661</v>
      </c>
      <c r="BW181" s="510"/>
      <c r="BX181" s="492" t="str">
        <f t="shared" si="7"/>
        <v>L1W4</v>
      </c>
      <c r="BY181" s="503" t="s">
        <v>938</v>
      </c>
      <c r="BZ181" s="500" t="s">
        <v>872</v>
      </c>
      <c r="CA181" s="500" t="s">
        <v>738</v>
      </c>
      <c r="CB181" s="449">
        <v>1</v>
      </c>
      <c r="CC181" s="503">
        <v>1</v>
      </c>
      <c r="CD181" s="499" t="s">
        <v>677</v>
      </c>
      <c r="CE181" s="500" t="s">
        <v>662</v>
      </c>
      <c r="CF181" s="501" t="s">
        <v>692</v>
      </c>
      <c r="CG181" s="499" t="s">
        <v>679</v>
      </c>
      <c r="CH181" s="500" t="s">
        <v>732</v>
      </c>
      <c r="CI181" s="501" t="s">
        <v>692</v>
      </c>
      <c r="CJ181" s="499" t="s">
        <v>678</v>
      </c>
      <c r="CK181" s="500" t="s">
        <v>733</v>
      </c>
      <c r="CL181" s="501" t="s">
        <v>673</v>
      </c>
      <c r="CM181" s="499" t="s">
        <v>680</v>
      </c>
      <c r="CN181" s="500" t="s">
        <v>734</v>
      </c>
      <c r="CO181" s="501" t="s">
        <v>673</v>
      </c>
      <c r="CP181" s="499" t="s">
        <v>661</v>
      </c>
      <c r="CQ181" s="500" t="s">
        <v>661</v>
      </c>
      <c r="CR181" s="501" t="s">
        <v>661</v>
      </c>
      <c r="CS181" s="499" t="s">
        <v>661</v>
      </c>
      <c r="CT181" s="500" t="s">
        <v>661</v>
      </c>
      <c r="CU181" s="501" t="s">
        <v>661</v>
      </c>
      <c r="CV181" s="503" t="s">
        <v>942</v>
      </c>
      <c r="CW181" s="499" t="s">
        <v>697</v>
      </c>
      <c r="CX181" s="500" t="s">
        <v>686</v>
      </c>
      <c r="CY181" s="501" t="s">
        <v>672</v>
      </c>
      <c r="CZ181" s="503">
        <v>4</v>
      </c>
      <c r="DA181" s="499" t="s">
        <v>752</v>
      </c>
      <c r="DB181" s="500" t="s">
        <v>736</v>
      </c>
      <c r="DC181" s="501" t="s">
        <v>672</v>
      </c>
      <c r="DD181" s="509"/>
      <c r="DE181" s="510"/>
      <c r="DF181" s="28"/>
      <c r="DG181" s="28"/>
      <c r="DH181" s="28"/>
      <c r="DI181" s="28"/>
      <c r="DJ181" s="28"/>
      <c r="DK181" s="28"/>
      <c r="DL181" s="28"/>
      <c r="DM181" s="28"/>
      <c r="DN181" s="28"/>
      <c r="DO181" s="28"/>
      <c r="DP181" s="28"/>
      <c r="DQ181" s="28"/>
      <c r="DR181" s="28"/>
      <c r="DS181" s="28"/>
      <c r="DT181" s="28"/>
      <c r="DU181" s="28"/>
      <c r="DV181" s="28"/>
      <c r="DW181" s="28"/>
      <c r="DX181" s="28"/>
      <c r="DY181" s="28"/>
      <c r="DZ181" s="28"/>
      <c r="EA181" s="28"/>
      <c r="EB181" s="28"/>
      <c r="EC181" s="28"/>
      <c r="ED181" s="28"/>
      <c r="EE181" s="28"/>
      <c r="EF181" s="28"/>
      <c r="EG181" s="28"/>
      <c r="EH181" s="28"/>
      <c r="EI181" s="28"/>
      <c r="EJ181" s="28"/>
      <c r="EK181" s="28"/>
      <c r="EL181" s="28"/>
      <c r="EM181" s="28"/>
      <c r="EN181" s="28"/>
      <c r="EO181" s="28"/>
      <c r="EP181" s="28"/>
      <c r="EQ181" s="28"/>
      <c r="ER181" s="28"/>
      <c r="ES181" s="28"/>
      <c r="ET181" s="28"/>
      <c r="EU181" s="28"/>
      <c r="EV181" s="28"/>
      <c r="EW181" s="28"/>
      <c r="EX181" s="28"/>
      <c r="EY181" s="28"/>
      <c r="EZ181" s="28"/>
      <c r="FA181" s="28"/>
      <c r="FB181" s="28"/>
      <c r="FC181" s="28"/>
      <c r="FD181" s="28"/>
      <c r="FE181" s="28"/>
      <c r="FF181" s="28"/>
      <c r="FG181" s="28"/>
      <c r="FH181" s="28"/>
      <c r="FI181" s="28"/>
      <c r="FJ181" s="28"/>
      <c r="FK181" s="28"/>
      <c r="FL181" s="28"/>
      <c r="FM181" s="28"/>
      <c r="FN181" s="28"/>
      <c r="FO181" s="28"/>
      <c r="FP181" s="28"/>
      <c r="FQ181" s="28"/>
      <c r="FR181" s="28"/>
      <c r="FS181" s="28"/>
      <c r="FT181" s="28"/>
      <c r="FU181" s="28"/>
      <c r="FV181" s="28"/>
      <c r="FW181" s="28"/>
      <c r="FX181" s="28"/>
      <c r="FY181" s="28"/>
      <c r="FZ181" s="28"/>
      <c r="GA181" s="28"/>
      <c r="GB181" s="28"/>
      <c r="GC181" s="28"/>
      <c r="GD181" s="28"/>
      <c r="GE181" s="28"/>
      <c r="GF181" s="28"/>
      <c r="GG181" s="28"/>
      <c r="GH181" s="28"/>
      <c r="GI181" s="28"/>
      <c r="GJ181" s="28"/>
      <c r="GK181" s="28"/>
      <c r="GL181" s="28"/>
      <c r="GM181" s="28"/>
      <c r="GN181" s="28"/>
      <c r="GO181" s="28"/>
      <c r="GP181" s="28"/>
      <c r="GQ181" s="28"/>
      <c r="GR181" s="28"/>
      <c r="GS181" s="28"/>
      <c r="GT181" s="28"/>
      <c r="GU181" s="28"/>
      <c r="GV181" s="28"/>
      <c r="GW181" s="28"/>
      <c r="GX181" s="28"/>
      <c r="GY181" s="28"/>
      <c r="GZ181" s="28"/>
      <c r="HA181" s="28"/>
      <c r="HB181" s="28"/>
      <c r="HC181" s="28"/>
      <c r="HD181" s="28"/>
      <c r="HE181" s="28"/>
      <c r="HF181" s="28"/>
      <c r="HG181" s="28"/>
      <c r="HH181" s="28"/>
      <c r="HI181" s="28"/>
      <c r="HJ181" s="28"/>
      <c r="HK181" s="28"/>
      <c r="HL181" s="28"/>
      <c r="HM181" s="28"/>
      <c r="HN181" s="28"/>
      <c r="HO181" s="28"/>
      <c r="HP181" s="28"/>
      <c r="HQ181" s="28"/>
      <c r="HR181" s="28"/>
      <c r="HS181" s="28"/>
      <c r="HT181" s="28"/>
      <c r="HU181" s="28"/>
      <c r="HV181" s="28"/>
      <c r="HW181" s="28"/>
    </row>
    <row r="182" spans="1:231" s="30" customFormat="1" ht="12.75" customHeight="1" x14ac:dyDescent="0.15">
      <c r="A182" s="525"/>
      <c r="B182" s="495" t="s">
        <v>866</v>
      </c>
      <c r="C182" s="499" t="s">
        <v>693</v>
      </c>
      <c r="D182" s="500" t="s">
        <v>226</v>
      </c>
      <c r="E182" s="501" t="s">
        <v>672</v>
      </c>
      <c r="F182" s="499" t="s">
        <v>688</v>
      </c>
      <c r="G182" s="500" t="s">
        <v>689</v>
      </c>
      <c r="H182" s="501" t="s">
        <v>672</v>
      </c>
      <c r="I182" s="499" t="s">
        <v>681</v>
      </c>
      <c r="J182" s="500" t="s">
        <v>740</v>
      </c>
      <c r="K182" s="501" t="s">
        <v>672</v>
      </c>
      <c r="L182" s="499" t="s">
        <v>683</v>
      </c>
      <c r="M182" s="500" t="s">
        <v>569</v>
      </c>
      <c r="N182" s="501" t="s">
        <v>672</v>
      </c>
      <c r="O182" s="500" t="s">
        <v>661</v>
      </c>
      <c r="P182" s="500" t="s">
        <v>661</v>
      </c>
      <c r="Q182" s="500" t="s">
        <v>661</v>
      </c>
      <c r="R182" s="499" t="s">
        <v>240</v>
      </c>
      <c r="S182" s="500" t="s">
        <v>803</v>
      </c>
      <c r="T182" s="500" t="s">
        <v>673</v>
      </c>
      <c r="U182" s="499" t="s">
        <v>695</v>
      </c>
      <c r="V182" s="500" t="s">
        <v>803</v>
      </c>
      <c r="W182" s="501" t="s">
        <v>672</v>
      </c>
      <c r="X182" s="500" t="s">
        <v>661</v>
      </c>
      <c r="Y182" s="500" t="s">
        <v>661</v>
      </c>
      <c r="Z182" s="501" t="s">
        <v>661</v>
      </c>
      <c r="AA182" s="500" t="s">
        <v>690</v>
      </c>
      <c r="AB182" s="500" t="s">
        <v>687</v>
      </c>
      <c r="AC182" s="500" t="s">
        <v>672</v>
      </c>
      <c r="AD182" s="499" t="s">
        <v>661</v>
      </c>
      <c r="AE182" s="500" t="s">
        <v>661</v>
      </c>
      <c r="AF182" s="501" t="s">
        <v>661</v>
      </c>
      <c r="AG182" s="500" t="s">
        <v>661</v>
      </c>
      <c r="AH182" s="500" t="s">
        <v>661</v>
      </c>
      <c r="AI182" s="500" t="s">
        <v>661</v>
      </c>
      <c r="AJ182" s="499" t="s">
        <v>916</v>
      </c>
      <c r="AK182" s="500" t="s">
        <v>915</v>
      </c>
      <c r="AL182" s="501" t="s">
        <v>672</v>
      </c>
      <c r="AM182" s="500" t="str">
        <f t="shared" si="6"/>
        <v>S2-0119-J1Z0</v>
      </c>
      <c r="AN182" s="500" t="s">
        <v>946</v>
      </c>
      <c r="AO182" s="500">
        <v>1</v>
      </c>
      <c r="AP182" s="499" t="s">
        <v>661</v>
      </c>
      <c r="AQ182" s="500" t="s">
        <v>661</v>
      </c>
      <c r="AR182" s="501" t="s">
        <v>661</v>
      </c>
      <c r="AS182" s="500" t="s">
        <v>661</v>
      </c>
      <c r="AT182" s="500" t="s">
        <v>661</v>
      </c>
      <c r="AU182" s="500" t="s">
        <v>661</v>
      </c>
      <c r="AV182" s="499" t="s">
        <v>661</v>
      </c>
      <c r="AW182" s="500" t="s">
        <v>661</v>
      </c>
      <c r="AX182" s="501" t="s">
        <v>661</v>
      </c>
      <c r="AY182" s="499" t="s">
        <v>661</v>
      </c>
      <c r="AZ182" s="500" t="s">
        <v>661</v>
      </c>
      <c r="BA182" s="501" t="s">
        <v>661</v>
      </c>
      <c r="BB182" s="499" t="s">
        <v>661</v>
      </c>
      <c r="BC182" s="500" t="s">
        <v>661</v>
      </c>
      <c r="BD182" s="501" t="s">
        <v>661</v>
      </c>
      <c r="BE182" s="500" t="s">
        <v>661</v>
      </c>
      <c r="BF182" s="500" t="s">
        <v>661</v>
      </c>
      <c r="BG182" s="500" t="s">
        <v>661</v>
      </c>
      <c r="BH182" s="499" t="s">
        <v>661</v>
      </c>
      <c r="BI182" s="500" t="s">
        <v>661</v>
      </c>
      <c r="BJ182" s="501" t="s">
        <v>661</v>
      </c>
      <c r="BK182" s="500" t="s">
        <v>661</v>
      </c>
      <c r="BL182" s="500" t="s">
        <v>661</v>
      </c>
      <c r="BM182" s="500" t="s">
        <v>661</v>
      </c>
      <c r="BN182" s="499" t="s">
        <v>661</v>
      </c>
      <c r="BO182" s="500" t="s">
        <v>661</v>
      </c>
      <c r="BP182" s="501" t="s">
        <v>661</v>
      </c>
      <c r="BQ182" s="500" t="s">
        <v>661</v>
      </c>
      <c r="BR182" s="500" t="s">
        <v>661</v>
      </c>
      <c r="BS182" s="500" t="s">
        <v>661</v>
      </c>
      <c r="BT182" s="499" t="s">
        <v>661</v>
      </c>
      <c r="BU182" s="500" t="s">
        <v>661</v>
      </c>
      <c r="BV182" s="501" t="s">
        <v>661</v>
      </c>
      <c r="BW182" s="508"/>
      <c r="BX182" s="492" t="str">
        <f t="shared" si="7"/>
        <v>J1Z0</v>
      </c>
      <c r="BY182" s="503" t="s">
        <v>936</v>
      </c>
      <c r="BZ182" s="500" t="s">
        <v>874</v>
      </c>
      <c r="CA182" s="500" t="s">
        <v>738</v>
      </c>
      <c r="CB182" s="449">
        <v>1</v>
      </c>
      <c r="CC182" s="503">
        <v>1</v>
      </c>
      <c r="CD182" s="499" t="s">
        <v>677</v>
      </c>
      <c r="CE182" s="500" t="s">
        <v>662</v>
      </c>
      <c r="CF182" s="501" t="s">
        <v>692</v>
      </c>
      <c r="CG182" s="499" t="s">
        <v>679</v>
      </c>
      <c r="CH182" s="500" t="s">
        <v>732</v>
      </c>
      <c r="CI182" s="501" t="s">
        <v>692</v>
      </c>
      <c r="CJ182" s="499" t="s">
        <v>678</v>
      </c>
      <c r="CK182" s="500" t="s">
        <v>733</v>
      </c>
      <c r="CL182" s="501" t="s">
        <v>673</v>
      </c>
      <c r="CM182" s="499" t="s">
        <v>680</v>
      </c>
      <c r="CN182" s="500" t="s">
        <v>734</v>
      </c>
      <c r="CO182" s="501" t="s">
        <v>673</v>
      </c>
      <c r="CP182" s="499" t="s">
        <v>661</v>
      </c>
      <c r="CQ182" s="500" t="s">
        <v>661</v>
      </c>
      <c r="CR182" s="501" t="s">
        <v>661</v>
      </c>
      <c r="CS182" s="499" t="s">
        <v>661</v>
      </c>
      <c r="CT182" s="500" t="s">
        <v>661</v>
      </c>
      <c r="CU182" s="501" t="s">
        <v>661</v>
      </c>
      <c r="CV182" s="503" t="s">
        <v>945</v>
      </c>
      <c r="CW182" s="499" t="s">
        <v>718</v>
      </c>
      <c r="CX182" s="500" t="s">
        <v>686</v>
      </c>
      <c r="CY182" s="501" t="s">
        <v>672</v>
      </c>
      <c r="CZ182" s="503">
        <v>0</v>
      </c>
      <c r="DA182" s="499" t="s">
        <v>661</v>
      </c>
      <c r="DB182" s="500" t="s">
        <v>661</v>
      </c>
      <c r="DC182" s="501" t="s">
        <v>661</v>
      </c>
      <c r="DD182" s="507"/>
      <c r="DE182" s="508"/>
      <c r="DF182" s="31"/>
      <c r="DG182" s="28"/>
      <c r="DH182" s="28"/>
      <c r="DI182" s="31"/>
      <c r="DJ182" s="31"/>
      <c r="DK182" s="31"/>
      <c r="DL182" s="31"/>
      <c r="DM182" s="31"/>
      <c r="DN182" s="31"/>
      <c r="DO182" s="31"/>
      <c r="DP182" s="31"/>
      <c r="DQ182" s="31"/>
      <c r="DR182" s="31"/>
      <c r="DS182" s="31"/>
      <c r="DT182" s="31"/>
      <c r="DU182" s="31"/>
      <c r="DV182" s="31"/>
      <c r="DW182" s="31"/>
      <c r="DX182" s="31"/>
      <c r="DY182" s="31"/>
      <c r="DZ182" s="31"/>
      <c r="EA182" s="31"/>
      <c r="EB182" s="31"/>
      <c r="EC182" s="31"/>
      <c r="ED182" s="31"/>
      <c r="EE182" s="31"/>
      <c r="EF182" s="31"/>
      <c r="EG182" s="31"/>
      <c r="EH182" s="31"/>
      <c r="EI182" s="31"/>
      <c r="EJ182" s="31"/>
      <c r="EK182" s="31"/>
      <c r="EL182" s="31"/>
      <c r="EM182" s="31"/>
      <c r="EN182" s="31"/>
      <c r="EO182" s="31"/>
      <c r="EP182" s="31"/>
      <c r="EQ182" s="31"/>
      <c r="ER182" s="31"/>
      <c r="ES182" s="31"/>
      <c r="ET182" s="31"/>
      <c r="EU182" s="31"/>
      <c r="EV182" s="31"/>
      <c r="EW182" s="31"/>
      <c r="EX182" s="31"/>
      <c r="EY182" s="31"/>
      <c r="EZ182" s="31"/>
      <c r="FA182" s="31"/>
      <c r="FB182" s="31"/>
      <c r="FC182" s="31"/>
      <c r="FD182" s="31"/>
      <c r="FE182" s="31"/>
      <c r="FF182" s="31"/>
      <c r="FG182" s="31"/>
      <c r="FH182" s="31"/>
      <c r="FI182" s="31"/>
      <c r="FJ182" s="31"/>
      <c r="FK182" s="31"/>
      <c r="FL182" s="31"/>
      <c r="FM182" s="31"/>
      <c r="FN182" s="31"/>
      <c r="FO182" s="31"/>
      <c r="FP182" s="31"/>
      <c r="FQ182" s="31"/>
      <c r="FR182" s="31"/>
      <c r="FS182" s="31"/>
      <c r="FT182" s="31"/>
      <c r="FU182" s="31"/>
      <c r="FV182" s="31"/>
      <c r="FW182" s="31"/>
      <c r="FX182" s="31"/>
      <c r="FY182" s="31"/>
      <c r="FZ182" s="31"/>
      <c r="GA182" s="31"/>
      <c r="GB182" s="31"/>
      <c r="GC182" s="31"/>
      <c r="GD182" s="31"/>
      <c r="GE182" s="31"/>
      <c r="GF182" s="31"/>
      <c r="GG182" s="31"/>
      <c r="GH182" s="31"/>
      <c r="GI182" s="31"/>
      <c r="GJ182" s="31"/>
      <c r="GK182" s="31"/>
      <c r="GL182" s="31"/>
      <c r="GM182" s="31"/>
      <c r="GN182" s="31"/>
      <c r="GO182" s="31"/>
      <c r="GP182" s="31"/>
      <c r="GQ182" s="31"/>
      <c r="GR182" s="31"/>
      <c r="GS182" s="31"/>
      <c r="GT182" s="31"/>
      <c r="GU182" s="31"/>
      <c r="GV182" s="31"/>
      <c r="GW182" s="31"/>
      <c r="GX182" s="31"/>
      <c r="GY182" s="31"/>
      <c r="GZ182" s="31"/>
      <c r="HA182" s="31"/>
      <c r="HB182" s="31"/>
      <c r="HC182" s="31"/>
      <c r="HD182" s="31"/>
      <c r="HE182" s="31"/>
      <c r="HF182" s="31"/>
      <c r="HG182" s="31"/>
      <c r="HH182" s="31"/>
      <c r="HI182" s="31"/>
      <c r="HJ182" s="31"/>
      <c r="HK182" s="31"/>
      <c r="HL182" s="31"/>
      <c r="HM182" s="31"/>
      <c r="HN182" s="31"/>
      <c r="HO182" s="31"/>
      <c r="HP182" s="31"/>
      <c r="HQ182" s="31"/>
      <c r="HR182" s="31"/>
      <c r="HS182" s="31"/>
      <c r="HT182" s="31"/>
      <c r="HU182" s="31"/>
      <c r="HV182" s="31"/>
      <c r="HW182" s="31"/>
    </row>
    <row r="183" spans="1:231" s="28" customFormat="1" ht="12.75" customHeight="1" x14ac:dyDescent="0.15">
      <c r="A183" s="515"/>
      <c r="B183" s="495" t="s">
        <v>875</v>
      </c>
      <c r="C183" s="499" t="s">
        <v>886</v>
      </c>
      <c r="D183" s="500" t="s">
        <v>553</v>
      </c>
      <c r="E183" s="501" t="s">
        <v>672</v>
      </c>
      <c r="F183" s="499" t="s">
        <v>887</v>
      </c>
      <c r="G183" s="500" t="s">
        <v>549</v>
      </c>
      <c r="H183" s="501">
        <v>2</v>
      </c>
      <c r="I183" s="499" t="s">
        <v>888</v>
      </c>
      <c r="J183" s="500" t="s">
        <v>889</v>
      </c>
      <c r="K183" s="501" t="s">
        <v>672</v>
      </c>
      <c r="L183" s="499" t="s">
        <v>890</v>
      </c>
      <c r="M183" s="500" t="s">
        <v>891</v>
      </c>
      <c r="N183" s="501" t="s">
        <v>672</v>
      </c>
      <c r="O183" s="500" t="s">
        <v>4</v>
      </c>
      <c r="P183" s="500" t="s">
        <v>3</v>
      </c>
      <c r="Q183" s="500" t="s">
        <v>672</v>
      </c>
      <c r="R183" s="499" t="s">
        <v>661</v>
      </c>
      <c r="S183" s="500" t="s">
        <v>661</v>
      </c>
      <c r="T183" s="501" t="s">
        <v>661</v>
      </c>
      <c r="U183" s="499" t="s">
        <v>661</v>
      </c>
      <c r="V183" s="500" t="s">
        <v>661</v>
      </c>
      <c r="W183" s="501" t="s">
        <v>661</v>
      </c>
      <c r="X183" s="500" t="s">
        <v>661</v>
      </c>
      <c r="Y183" s="500" t="s">
        <v>661</v>
      </c>
      <c r="Z183" s="501" t="s">
        <v>661</v>
      </c>
      <c r="AA183" s="500" t="s">
        <v>661</v>
      </c>
      <c r="AB183" s="500" t="s">
        <v>661</v>
      </c>
      <c r="AC183" s="500" t="s">
        <v>661</v>
      </c>
      <c r="AD183" s="499" t="s">
        <v>661</v>
      </c>
      <c r="AE183" s="500" t="s">
        <v>661</v>
      </c>
      <c r="AF183" s="501" t="s">
        <v>661</v>
      </c>
      <c r="AG183" s="500" t="s">
        <v>661</v>
      </c>
      <c r="AH183" s="500" t="s">
        <v>661</v>
      </c>
      <c r="AI183" s="500" t="s">
        <v>661</v>
      </c>
      <c r="AJ183" s="499" t="s">
        <v>661</v>
      </c>
      <c r="AK183" s="500" t="s">
        <v>661</v>
      </c>
      <c r="AL183" s="501" t="s">
        <v>661</v>
      </c>
      <c r="AM183" s="500" t="s">
        <v>661</v>
      </c>
      <c r="AN183" s="500" t="s">
        <v>661</v>
      </c>
      <c r="AO183" s="500" t="s">
        <v>661</v>
      </c>
      <c r="AP183" s="499" t="s">
        <v>661</v>
      </c>
      <c r="AQ183" s="500" t="s">
        <v>661</v>
      </c>
      <c r="AR183" s="501" t="s">
        <v>661</v>
      </c>
      <c r="AS183" s="500" t="s">
        <v>661</v>
      </c>
      <c r="AT183" s="500" t="s">
        <v>661</v>
      </c>
      <c r="AU183" s="500" t="s">
        <v>661</v>
      </c>
      <c r="AV183" s="499" t="s">
        <v>661</v>
      </c>
      <c r="AW183" s="500" t="s">
        <v>661</v>
      </c>
      <c r="AX183" s="501" t="s">
        <v>661</v>
      </c>
      <c r="AY183" s="499" t="s">
        <v>661</v>
      </c>
      <c r="AZ183" s="500" t="s">
        <v>661</v>
      </c>
      <c r="BA183" s="501" t="s">
        <v>661</v>
      </c>
      <c r="BB183" s="499" t="s">
        <v>661</v>
      </c>
      <c r="BC183" s="500" t="s">
        <v>661</v>
      </c>
      <c r="BD183" s="501" t="s">
        <v>661</v>
      </c>
      <c r="BE183" s="500" t="s">
        <v>661</v>
      </c>
      <c r="BF183" s="500" t="s">
        <v>661</v>
      </c>
      <c r="BG183" s="500" t="s">
        <v>661</v>
      </c>
      <c r="BH183" s="499" t="s">
        <v>661</v>
      </c>
      <c r="BI183" s="500" t="s">
        <v>661</v>
      </c>
      <c r="BJ183" s="501" t="s">
        <v>661</v>
      </c>
      <c r="BK183" s="500" t="s">
        <v>661</v>
      </c>
      <c r="BL183" s="500" t="s">
        <v>661</v>
      </c>
      <c r="BM183" s="500" t="s">
        <v>661</v>
      </c>
      <c r="BN183" s="499" t="s">
        <v>661</v>
      </c>
      <c r="BO183" s="500" t="s">
        <v>661</v>
      </c>
      <c r="BP183" s="501" t="s">
        <v>661</v>
      </c>
      <c r="BQ183" s="500" t="s">
        <v>661</v>
      </c>
      <c r="BR183" s="500" t="s">
        <v>661</v>
      </c>
      <c r="BS183" s="500" t="s">
        <v>661</v>
      </c>
      <c r="BT183" s="499" t="s">
        <v>661</v>
      </c>
      <c r="BU183" s="500" t="s">
        <v>661</v>
      </c>
      <c r="BV183" s="501" t="s">
        <v>661</v>
      </c>
      <c r="BW183" s="510"/>
      <c r="BX183" s="510"/>
      <c r="BY183" s="510"/>
      <c r="BZ183" s="499" t="s">
        <v>892</v>
      </c>
      <c r="CA183" s="500" t="s">
        <v>551</v>
      </c>
      <c r="CB183" s="501" t="s">
        <v>672</v>
      </c>
      <c r="CC183" s="510"/>
      <c r="CD183" s="499" t="s">
        <v>548</v>
      </c>
      <c r="CE183" s="500" t="s">
        <v>549</v>
      </c>
      <c r="CF183" s="501" t="s">
        <v>672</v>
      </c>
      <c r="CG183" s="510"/>
      <c r="CH183" s="510"/>
      <c r="CI183" s="510"/>
      <c r="CJ183" s="510"/>
      <c r="CK183" s="510"/>
      <c r="CL183" s="510"/>
      <c r="CM183" s="510"/>
      <c r="CN183" s="510"/>
      <c r="CO183" s="510"/>
      <c r="CP183" s="510"/>
      <c r="CQ183" s="510"/>
      <c r="CR183" s="510"/>
      <c r="CS183" s="510"/>
      <c r="CT183" s="510"/>
      <c r="CU183" s="510"/>
      <c r="CV183" s="510"/>
      <c r="CW183" s="510"/>
      <c r="CX183" s="510"/>
      <c r="CY183" s="510"/>
      <c r="CZ183" s="510"/>
      <c r="DA183" s="510"/>
      <c r="DB183" s="510"/>
      <c r="DC183" s="510"/>
      <c r="DD183" s="510"/>
      <c r="DE183" s="510"/>
    </row>
    <row r="184" spans="1:231" s="28" customFormat="1" ht="12.75" customHeight="1" x14ac:dyDescent="0.15">
      <c r="A184" s="515"/>
      <c r="B184" s="495" t="s">
        <v>876</v>
      </c>
      <c r="C184" s="499" t="s">
        <v>893</v>
      </c>
      <c r="D184" s="500" t="s">
        <v>553</v>
      </c>
      <c r="E184" s="501" t="s">
        <v>672</v>
      </c>
      <c r="F184" s="499" t="s">
        <v>887</v>
      </c>
      <c r="G184" s="500" t="s">
        <v>549</v>
      </c>
      <c r="H184" s="501">
        <v>2</v>
      </c>
      <c r="I184" s="499" t="s">
        <v>888</v>
      </c>
      <c r="J184" s="500" t="s">
        <v>889</v>
      </c>
      <c r="K184" s="501" t="s">
        <v>672</v>
      </c>
      <c r="L184" s="499" t="s">
        <v>890</v>
      </c>
      <c r="M184" s="500" t="s">
        <v>891</v>
      </c>
      <c r="N184" s="501" t="s">
        <v>672</v>
      </c>
      <c r="O184" s="500" t="s">
        <v>4</v>
      </c>
      <c r="P184" s="500" t="s">
        <v>3</v>
      </c>
      <c r="Q184" s="500" t="s">
        <v>672</v>
      </c>
      <c r="R184" s="499" t="s">
        <v>661</v>
      </c>
      <c r="S184" s="500" t="s">
        <v>661</v>
      </c>
      <c r="T184" s="501" t="s">
        <v>661</v>
      </c>
      <c r="U184" s="499" t="s">
        <v>661</v>
      </c>
      <c r="V184" s="500" t="s">
        <v>661</v>
      </c>
      <c r="W184" s="501" t="s">
        <v>661</v>
      </c>
      <c r="X184" s="500" t="s">
        <v>661</v>
      </c>
      <c r="Y184" s="500" t="s">
        <v>661</v>
      </c>
      <c r="Z184" s="501" t="s">
        <v>661</v>
      </c>
      <c r="AA184" s="500" t="s">
        <v>661</v>
      </c>
      <c r="AB184" s="500" t="s">
        <v>661</v>
      </c>
      <c r="AC184" s="500" t="s">
        <v>661</v>
      </c>
      <c r="AD184" s="499" t="s">
        <v>661</v>
      </c>
      <c r="AE184" s="500" t="s">
        <v>661</v>
      </c>
      <c r="AF184" s="501" t="s">
        <v>661</v>
      </c>
      <c r="AG184" s="500" t="s">
        <v>661</v>
      </c>
      <c r="AH184" s="500" t="s">
        <v>661</v>
      </c>
      <c r="AI184" s="500" t="s">
        <v>661</v>
      </c>
      <c r="AJ184" s="499" t="s">
        <v>661</v>
      </c>
      <c r="AK184" s="500" t="s">
        <v>661</v>
      </c>
      <c r="AL184" s="501" t="s">
        <v>661</v>
      </c>
      <c r="AM184" s="500" t="s">
        <v>661</v>
      </c>
      <c r="AN184" s="500" t="s">
        <v>661</v>
      </c>
      <c r="AO184" s="500" t="s">
        <v>661</v>
      </c>
      <c r="AP184" s="499" t="s">
        <v>661</v>
      </c>
      <c r="AQ184" s="500" t="s">
        <v>661</v>
      </c>
      <c r="AR184" s="501" t="s">
        <v>661</v>
      </c>
      <c r="AS184" s="500" t="s">
        <v>661</v>
      </c>
      <c r="AT184" s="500" t="s">
        <v>661</v>
      </c>
      <c r="AU184" s="500" t="s">
        <v>661</v>
      </c>
      <c r="AV184" s="499" t="s">
        <v>661</v>
      </c>
      <c r="AW184" s="500" t="s">
        <v>661</v>
      </c>
      <c r="AX184" s="501" t="s">
        <v>661</v>
      </c>
      <c r="AY184" s="499" t="s">
        <v>661</v>
      </c>
      <c r="AZ184" s="500" t="s">
        <v>661</v>
      </c>
      <c r="BA184" s="501" t="s">
        <v>661</v>
      </c>
      <c r="BB184" s="499" t="s">
        <v>661</v>
      </c>
      <c r="BC184" s="500" t="s">
        <v>661</v>
      </c>
      <c r="BD184" s="501" t="s">
        <v>661</v>
      </c>
      <c r="BE184" s="500" t="s">
        <v>661</v>
      </c>
      <c r="BF184" s="500" t="s">
        <v>661</v>
      </c>
      <c r="BG184" s="500" t="s">
        <v>661</v>
      </c>
      <c r="BH184" s="499" t="s">
        <v>661</v>
      </c>
      <c r="BI184" s="500" t="s">
        <v>661</v>
      </c>
      <c r="BJ184" s="501" t="s">
        <v>661</v>
      </c>
      <c r="BK184" s="500" t="s">
        <v>661</v>
      </c>
      <c r="BL184" s="500" t="s">
        <v>661</v>
      </c>
      <c r="BM184" s="500" t="s">
        <v>661</v>
      </c>
      <c r="BN184" s="499" t="s">
        <v>661</v>
      </c>
      <c r="BO184" s="500" t="s">
        <v>661</v>
      </c>
      <c r="BP184" s="501" t="s">
        <v>661</v>
      </c>
      <c r="BQ184" s="500" t="s">
        <v>661</v>
      </c>
      <c r="BR184" s="500" t="s">
        <v>661</v>
      </c>
      <c r="BS184" s="500" t="s">
        <v>661</v>
      </c>
      <c r="BT184" s="499" t="s">
        <v>661</v>
      </c>
      <c r="BU184" s="500" t="s">
        <v>661</v>
      </c>
      <c r="BV184" s="501" t="s">
        <v>661</v>
      </c>
      <c r="BW184" s="510"/>
      <c r="BX184" s="510"/>
      <c r="BY184" s="510"/>
      <c r="BZ184" s="499" t="s">
        <v>892</v>
      </c>
      <c r="CA184" s="500" t="s">
        <v>551</v>
      </c>
      <c r="CB184" s="501" t="s">
        <v>672</v>
      </c>
      <c r="CC184" s="510"/>
      <c r="CD184" s="499" t="s">
        <v>548</v>
      </c>
      <c r="CE184" s="500" t="s">
        <v>549</v>
      </c>
      <c r="CF184" s="501" t="s">
        <v>672</v>
      </c>
      <c r="CG184" s="510"/>
      <c r="CH184" s="510"/>
      <c r="CI184" s="510"/>
      <c r="CJ184" s="510"/>
      <c r="CK184" s="510"/>
      <c r="CL184" s="510"/>
      <c r="CM184" s="510"/>
      <c r="CN184" s="510"/>
      <c r="CO184" s="510"/>
      <c r="CP184" s="510"/>
      <c r="CQ184" s="510"/>
      <c r="CR184" s="510"/>
      <c r="CS184" s="510"/>
      <c r="CT184" s="510"/>
      <c r="CU184" s="510"/>
      <c r="CV184" s="510"/>
      <c r="CW184" s="510"/>
      <c r="CX184" s="510"/>
      <c r="CY184" s="510"/>
      <c r="CZ184" s="510"/>
      <c r="DA184" s="510"/>
      <c r="DB184" s="510"/>
      <c r="DC184" s="510"/>
      <c r="DD184" s="510"/>
      <c r="DE184" s="510"/>
    </row>
    <row r="185" spans="1:231" s="28" customFormat="1" ht="12.75" customHeight="1" x14ac:dyDescent="0.15">
      <c r="A185" s="515"/>
      <c r="B185" s="511" t="s">
        <v>877</v>
      </c>
      <c r="C185" s="499" t="s">
        <v>894</v>
      </c>
      <c r="D185" s="500" t="s">
        <v>553</v>
      </c>
      <c r="E185" s="501" t="s">
        <v>672</v>
      </c>
      <c r="F185" s="499" t="s">
        <v>887</v>
      </c>
      <c r="G185" s="500" t="s">
        <v>549</v>
      </c>
      <c r="H185" s="501">
        <v>2</v>
      </c>
      <c r="I185" s="499" t="s">
        <v>888</v>
      </c>
      <c r="J185" s="500" t="s">
        <v>889</v>
      </c>
      <c r="K185" s="501" t="s">
        <v>672</v>
      </c>
      <c r="L185" s="499" t="s">
        <v>890</v>
      </c>
      <c r="M185" s="500" t="s">
        <v>891</v>
      </c>
      <c r="N185" s="501" t="s">
        <v>672</v>
      </c>
      <c r="O185" s="500" t="s">
        <v>4</v>
      </c>
      <c r="P185" s="500" t="s">
        <v>3</v>
      </c>
      <c r="Q185" s="500" t="s">
        <v>672</v>
      </c>
      <c r="R185" s="499" t="s">
        <v>661</v>
      </c>
      <c r="S185" s="500" t="s">
        <v>661</v>
      </c>
      <c r="T185" s="501" t="s">
        <v>661</v>
      </c>
      <c r="U185" s="499" t="s">
        <v>661</v>
      </c>
      <c r="V185" s="500" t="s">
        <v>661</v>
      </c>
      <c r="W185" s="501" t="s">
        <v>661</v>
      </c>
      <c r="X185" s="500" t="s">
        <v>661</v>
      </c>
      <c r="Y185" s="500" t="s">
        <v>661</v>
      </c>
      <c r="Z185" s="501" t="s">
        <v>661</v>
      </c>
      <c r="AA185" s="500" t="s">
        <v>661</v>
      </c>
      <c r="AB185" s="500" t="s">
        <v>661</v>
      </c>
      <c r="AC185" s="500" t="s">
        <v>661</v>
      </c>
      <c r="AD185" s="499" t="s">
        <v>661</v>
      </c>
      <c r="AE185" s="500" t="s">
        <v>661</v>
      </c>
      <c r="AF185" s="501" t="s">
        <v>661</v>
      </c>
      <c r="AG185" s="500" t="s">
        <v>661</v>
      </c>
      <c r="AH185" s="500" t="s">
        <v>661</v>
      </c>
      <c r="AI185" s="500" t="s">
        <v>661</v>
      </c>
      <c r="AJ185" s="499" t="s">
        <v>661</v>
      </c>
      <c r="AK185" s="500" t="s">
        <v>661</v>
      </c>
      <c r="AL185" s="501" t="s">
        <v>661</v>
      </c>
      <c r="AM185" s="500" t="s">
        <v>661</v>
      </c>
      <c r="AN185" s="500" t="s">
        <v>661</v>
      </c>
      <c r="AO185" s="500" t="s">
        <v>661</v>
      </c>
      <c r="AP185" s="499" t="s">
        <v>661</v>
      </c>
      <c r="AQ185" s="500" t="s">
        <v>661</v>
      </c>
      <c r="AR185" s="501" t="s">
        <v>661</v>
      </c>
      <c r="AS185" s="500" t="s">
        <v>661</v>
      </c>
      <c r="AT185" s="500" t="s">
        <v>661</v>
      </c>
      <c r="AU185" s="500" t="s">
        <v>661</v>
      </c>
      <c r="AV185" s="499" t="s">
        <v>661</v>
      </c>
      <c r="AW185" s="500" t="s">
        <v>661</v>
      </c>
      <c r="AX185" s="501" t="s">
        <v>661</v>
      </c>
      <c r="AY185" s="499" t="s">
        <v>661</v>
      </c>
      <c r="AZ185" s="500" t="s">
        <v>661</v>
      </c>
      <c r="BA185" s="501" t="s">
        <v>661</v>
      </c>
      <c r="BB185" s="499" t="s">
        <v>661</v>
      </c>
      <c r="BC185" s="500" t="s">
        <v>661</v>
      </c>
      <c r="BD185" s="501" t="s">
        <v>661</v>
      </c>
      <c r="BE185" s="500" t="s">
        <v>661</v>
      </c>
      <c r="BF185" s="500" t="s">
        <v>661</v>
      </c>
      <c r="BG185" s="500" t="s">
        <v>661</v>
      </c>
      <c r="BH185" s="499" t="s">
        <v>661</v>
      </c>
      <c r="BI185" s="500" t="s">
        <v>661</v>
      </c>
      <c r="BJ185" s="501" t="s">
        <v>661</v>
      </c>
      <c r="BK185" s="500" t="s">
        <v>661</v>
      </c>
      <c r="BL185" s="500" t="s">
        <v>661</v>
      </c>
      <c r="BM185" s="500" t="s">
        <v>661</v>
      </c>
      <c r="BN185" s="499" t="s">
        <v>661</v>
      </c>
      <c r="BO185" s="500" t="s">
        <v>661</v>
      </c>
      <c r="BP185" s="501" t="s">
        <v>661</v>
      </c>
      <c r="BQ185" s="500" t="s">
        <v>661</v>
      </c>
      <c r="BR185" s="500" t="s">
        <v>661</v>
      </c>
      <c r="BS185" s="500" t="s">
        <v>661</v>
      </c>
      <c r="BT185" s="499" t="s">
        <v>661</v>
      </c>
      <c r="BU185" s="500" t="s">
        <v>661</v>
      </c>
      <c r="BV185" s="501" t="s">
        <v>661</v>
      </c>
      <c r="BW185" s="510"/>
      <c r="BX185" s="510"/>
      <c r="BY185" s="510"/>
      <c r="BZ185" s="499" t="s">
        <v>892</v>
      </c>
      <c r="CA185" s="500" t="s">
        <v>551</v>
      </c>
      <c r="CB185" s="501" t="s">
        <v>672</v>
      </c>
      <c r="CC185" s="510"/>
      <c r="CD185" s="499" t="s">
        <v>548</v>
      </c>
      <c r="CE185" s="500" t="s">
        <v>549</v>
      </c>
      <c r="CF185" s="501" t="s">
        <v>672</v>
      </c>
      <c r="CG185" s="510"/>
      <c r="CH185" s="510"/>
      <c r="CI185" s="510"/>
      <c r="CJ185" s="510"/>
      <c r="CK185" s="510"/>
      <c r="CL185" s="510"/>
      <c r="CM185" s="510"/>
      <c r="CN185" s="510"/>
      <c r="CO185" s="510"/>
      <c r="CP185" s="510"/>
      <c r="CQ185" s="510"/>
      <c r="CR185" s="510"/>
      <c r="CS185" s="510"/>
      <c r="CT185" s="510"/>
      <c r="CU185" s="510"/>
      <c r="CV185" s="510"/>
      <c r="CW185" s="510"/>
      <c r="CX185" s="510"/>
      <c r="CY185" s="510"/>
      <c r="CZ185" s="510"/>
      <c r="DA185" s="510"/>
      <c r="DB185" s="510"/>
      <c r="DC185" s="510"/>
      <c r="DD185" s="510"/>
      <c r="DE185" s="510"/>
    </row>
    <row r="186" spans="1:231" s="28" customFormat="1" ht="12.75" customHeight="1" x14ac:dyDescent="0.15">
      <c r="A186" s="515"/>
      <c r="B186" s="511" t="s">
        <v>878</v>
      </c>
      <c r="C186" s="499" t="s">
        <v>895</v>
      </c>
      <c r="D186" s="500" t="s">
        <v>553</v>
      </c>
      <c r="E186" s="501" t="s">
        <v>672</v>
      </c>
      <c r="F186" s="499" t="s">
        <v>887</v>
      </c>
      <c r="G186" s="500" t="s">
        <v>549</v>
      </c>
      <c r="H186" s="501">
        <v>2</v>
      </c>
      <c r="I186" s="499" t="s">
        <v>888</v>
      </c>
      <c r="J186" s="500" t="s">
        <v>889</v>
      </c>
      <c r="K186" s="501" t="s">
        <v>672</v>
      </c>
      <c r="L186" s="499" t="s">
        <v>890</v>
      </c>
      <c r="M186" s="500" t="s">
        <v>891</v>
      </c>
      <c r="N186" s="501" t="s">
        <v>672</v>
      </c>
      <c r="O186" s="500" t="s">
        <v>4</v>
      </c>
      <c r="P186" s="500" t="s">
        <v>3</v>
      </c>
      <c r="Q186" s="500" t="s">
        <v>672</v>
      </c>
      <c r="R186" s="499" t="s">
        <v>661</v>
      </c>
      <c r="S186" s="500" t="s">
        <v>661</v>
      </c>
      <c r="T186" s="501" t="s">
        <v>661</v>
      </c>
      <c r="U186" s="499" t="s">
        <v>661</v>
      </c>
      <c r="V186" s="500" t="s">
        <v>661</v>
      </c>
      <c r="W186" s="501" t="s">
        <v>661</v>
      </c>
      <c r="X186" s="500" t="s">
        <v>661</v>
      </c>
      <c r="Y186" s="500" t="s">
        <v>661</v>
      </c>
      <c r="Z186" s="501" t="s">
        <v>661</v>
      </c>
      <c r="AA186" s="500" t="s">
        <v>661</v>
      </c>
      <c r="AB186" s="500" t="s">
        <v>661</v>
      </c>
      <c r="AC186" s="500" t="s">
        <v>661</v>
      </c>
      <c r="AD186" s="499" t="s">
        <v>661</v>
      </c>
      <c r="AE186" s="500" t="s">
        <v>661</v>
      </c>
      <c r="AF186" s="501" t="s">
        <v>661</v>
      </c>
      <c r="AG186" s="500" t="s">
        <v>661</v>
      </c>
      <c r="AH186" s="500" t="s">
        <v>661</v>
      </c>
      <c r="AI186" s="500" t="s">
        <v>661</v>
      </c>
      <c r="AJ186" s="499" t="s">
        <v>661</v>
      </c>
      <c r="AK186" s="500" t="s">
        <v>661</v>
      </c>
      <c r="AL186" s="501" t="s">
        <v>661</v>
      </c>
      <c r="AM186" s="500" t="s">
        <v>661</v>
      </c>
      <c r="AN186" s="500" t="s">
        <v>661</v>
      </c>
      <c r="AO186" s="500" t="s">
        <v>661</v>
      </c>
      <c r="AP186" s="499" t="s">
        <v>661</v>
      </c>
      <c r="AQ186" s="500" t="s">
        <v>661</v>
      </c>
      <c r="AR186" s="501" t="s">
        <v>661</v>
      </c>
      <c r="AS186" s="500" t="s">
        <v>661</v>
      </c>
      <c r="AT186" s="500" t="s">
        <v>661</v>
      </c>
      <c r="AU186" s="500" t="s">
        <v>661</v>
      </c>
      <c r="AV186" s="499" t="s">
        <v>661</v>
      </c>
      <c r="AW186" s="500" t="s">
        <v>661</v>
      </c>
      <c r="AX186" s="501" t="s">
        <v>661</v>
      </c>
      <c r="AY186" s="499" t="s">
        <v>661</v>
      </c>
      <c r="AZ186" s="500" t="s">
        <v>661</v>
      </c>
      <c r="BA186" s="501" t="s">
        <v>661</v>
      </c>
      <c r="BB186" s="499" t="s">
        <v>661</v>
      </c>
      <c r="BC186" s="500" t="s">
        <v>661</v>
      </c>
      <c r="BD186" s="501" t="s">
        <v>661</v>
      </c>
      <c r="BE186" s="500" t="s">
        <v>661</v>
      </c>
      <c r="BF186" s="500" t="s">
        <v>661</v>
      </c>
      <c r="BG186" s="500" t="s">
        <v>661</v>
      </c>
      <c r="BH186" s="499" t="s">
        <v>661</v>
      </c>
      <c r="BI186" s="500" t="s">
        <v>661</v>
      </c>
      <c r="BJ186" s="501" t="s">
        <v>661</v>
      </c>
      <c r="BK186" s="500" t="s">
        <v>661</v>
      </c>
      <c r="BL186" s="500" t="s">
        <v>661</v>
      </c>
      <c r="BM186" s="500" t="s">
        <v>661</v>
      </c>
      <c r="BN186" s="499" t="s">
        <v>661</v>
      </c>
      <c r="BO186" s="500" t="s">
        <v>661</v>
      </c>
      <c r="BP186" s="501" t="s">
        <v>661</v>
      </c>
      <c r="BQ186" s="500" t="s">
        <v>661</v>
      </c>
      <c r="BR186" s="500" t="s">
        <v>661</v>
      </c>
      <c r="BS186" s="500" t="s">
        <v>661</v>
      </c>
      <c r="BT186" s="499" t="s">
        <v>661</v>
      </c>
      <c r="BU186" s="500" t="s">
        <v>661</v>
      </c>
      <c r="BV186" s="501" t="s">
        <v>661</v>
      </c>
      <c r="BW186" s="510"/>
      <c r="BX186" s="510"/>
      <c r="BY186" s="510"/>
      <c r="BZ186" s="499" t="s">
        <v>892</v>
      </c>
      <c r="CA186" s="500" t="s">
        <v>551</v>
      </c>
      <c r="CB186" s="501" t="s">
        <v>672</v>
      </c>
      <c r="CC186" s="510"/>
      <c r="CD186" s="499" t="s">
        <v>548</v>
      </c>
      <c r="CE186" s="500" t="s">
        <v>549</v>
      </c>
      <c r="CF186" s="501" t="s">
        <v>672</v>
      </c>
      <c r="CG186" s="510"/>
      <c r="CH186" s="510"/>
      <c r="CI186" s="510"/>
      <c r="CJ186" s="510"/>
      <c r="CK186" s="510"/>
      <c r="CL186" s="510"/>
      <c r="CM186" s="510"/>
      <c r="CN186" s="510"/>
      <c r="CO186" s="510"/>
      <c r="CP186" s="510"/>
      <c r="CQ186" s="510"/>
      <c r="CR186" s="510"/>
      <c r="CS186" s="510"/>
      <c r="CT186" s="510"/>
      <c r="CU186" s="510"/>
      <c r="CV186" s="510"/>
      <c r="CW186" s="510"/>
      <c r="CX186" s="510"/>
      <c r="CY186" s="510"/>
      <c r="CZ186" s="510"/>
      <c r="DA186" s="510"/>
      <c r="DB186" s="510"/>
      <c r="DC186" s="510"/>
      <c r="DD186" s="510"/>
      <c r="DE186" s="510"/>
    </row>
    <row r="187" spans="1:231" s="28" customFormat="1" ht="12.75" customHeight="1" x14ac:dyDescent="0.15">
      <c r="A187" s="515"/>
      <c r="B187" s="511" t="s">
        <v>879</v>
      </c>
      <c r="C187" s="499" t="s">
        <v>896</v>
      </c>
      <c r="D187" s="500" t="s">
        <v>553</v>
      </c>
      <c r="E187" s="501" t="s">
        <v>672</v>
      </c>
      <c r="F187" s="499" t="s">
        <v>887</v>
      </c>
      <c r="G187" s="500" t="s">
        <v>549</v>
      </c>
      <c r="H187" s="501">
        <v>2</v>
      </c>
      <c r="I187" s="499" t="s">
        <v>888</v>
      </c>
      <c r="J187" s="500" t="s">
        <v>889</v>
      </c>
      <c r="K187" s="501" t="s">
        <v>672</v>
      </c>
      <c r="L187" s="499" t="s">
        <v>890</v>
      </c>
      <c r="M187" s="500" t="s">
        <v>891</v>
      </c>
      <c r="N187" s="501" t="s">
        <v>672</v>
      </c>
      <c r="O187" s="500" t="s">
        <v>4</v>
      </c>
      <c r="P187" s="500" t="s">
        <v>3</v>
      </c>
      <c r="Q187" s="500" t="s">
        <v>672</v>
      </c>
      <c r="R187" s="499" t="s">
        <v>661</v>
      </c>
      <c r="S187" s="500" t="s">
        <v>661</v>
      </c>
      <c r="T187" s="501" t="s">
        <v>661</v>
      </c>
      <c r="U187" s="499" t="s">
        <v>661</v>
      </c>
      <c r="V187" s="500" t="s">
        <v>661</v>
      </c>
      <c r="W187" s="501" t="s">
        <v>661</v>
      </c>
      <c r="X187" s="500" t="s">
        <v>661</v>
      </c>
      <c r="Y187" s="500" t="s">
        <v>661</v>
      </c>
      <c r="Z187" s="501" t="s">
        <v>661</v>
      </c>
      <c r="AA187" s="500" t="s">
        <v>661</v>
      </c>
      <c r="AB187" s="500" t="s">
        <v>661</v>
      </c>
      <c r="AC187" s="500" t="s">
        <v>661</v>
      </c>
      <c r="AD187" s="499" t="s">
        <v>661</v>
      </c>
      <c r="AE187" s="500" t="s">
        <v>661</v>
      </c>
      <c r="AF187" s="501" t="s">
        <v>661</v>
      </c>
      <c r="AG187" s="500" t="s">
        <v>661</v>
      </c>
      <c r="AH187" s="500" t="s">
        <v>661</v>
      </c>
      <c r="AI187" s="500" t="s">
        <v>661</v>
      </c>
      <c r="AJ187" s="499" t="s">
        <v>661</v>
      </c>
      <c r="AK187" s="500" t="s">
        <v>661</v>
      </c>
      <c r="AL187" s="501" t="s">
        <v>661</v>
      </c>
      <c r="AM187" s="500" t="s">
        <v>661</v>
      </c>
      <c r="AN187" s="500" t="s">
        <v>661</v>
      </c>
      <c r="AO187" s="500" t="s">
        <v>661</v>
      </c>
      <c r="AP187" s="499" t="s">
        <v>661</v>
      </c>
      <c r="AQ187" s="500" t="s">
        <v>661</v>
      </c>
      <c r="AR187" s="501" t="s">
        <v>661</v>
      </c>
      <c r="AS187" s="500" t="s">
        <v>661</v>
      </c>
      <c r="AT187" s="500" t="s">
        <v>661</v>
      </c>
      <c r="AU187" s="500" t="s">
        <v>661</v>
      </c>
      <c r="AV187" s="499" t="s">
        <v>661</v>
      </c>
      <c r="AW187" s="500" t="s">
        <v>661</v>
      </c>
      <c r="AX187" s="501" t="s">
        <v>661</v>
      </c>
      <c r="AY187" s="499" t="s">
        <v>661</v>
      </c>
      <c r="AZ187" s="500" t="s">
        <v>661</v>
      </c>
      <c r="BA187" s="501" t="s">
        <v>661</v>
      </c>
      <c r="BB187" s="499" t="s">
        <v>661</v>
      </c>
      <c r="BC187" s="500" t="s">
        <v>661</v>
      </c>
      <c r="BD187" s="501" t="s">
        <v>661</v>
      </c>
      <c r="BE187" s="500" t="s">
        <v>661</v>
      </c>
      <c r="BF187" s="500" t="s">
        <v>661</v>
      </c>
      <c r="BG187" s="500" t="s">
        <v>661</v>
      </c>
      <c r="BH187" s="499" t="s">
        <v>661</v>
      </c>
      <c r="BI187" s="500" t="s">
        <v>661</v>
      </c>
      <c r="BJ187" s="501" t="s">
        <v>661</v>
      </c>
      <c r="BK187" s="500" t="s">
        <v>661</v>
      </c>
      <c r="BL187" s="500" t="s">
        <v>661</v>
      </c>
      <c r="BM187" s="500" t="s">
        <v>661</v>
      </c>
      <c r="BN187" s="499" t="s">
        <v>661</v>
      </c>
      <c r="BO187" s="500" t="s">
        <v>661</v>
      </c>
      <c r="BP187" s="501" t="s">
        <v>661</v>
      </c>
      <c r="BQ187" s="500" t="s">
        <v>661</v>
      </c>
      <c r="BR187" s="500" t="s">
        <v>661</v>
      </c>
      <c r="BS187" s="500" t="s">
        <v>661</v>
      </c>
      <c r="BT187" s="499" t="s">
        <v>661</v>
      </c>
      <c r="BU187" s="500" t="s">
        <v>661</v>
      </c>
      <c r="BV187" s="501" t="s">
        <v>661</v>
      </c>
      <c r="BW187" s="510"/>
      <c r="BX187" s="510"/>
      <c r="BY187" s="510"/>
      <c r="BZ187" s="499" t="s">
        <v>892</v>
      </c>
      <c r="CA187" s="500" t="s">
        <v>551</v>
      </c>
      <c r="CB187" s="501" t="s">
        <v>672</v>
      </c>
      <c r="CC187" s="510"/>
      <c r="CD187" s="499" t="s">
        <v>548</v>
      </c>
      <c r="CE187" s="500" t="s">
        <v>549</v>
      </c>
      <c r="CF187" s="501" t="s">
        <v>672</v>
      </c>
      <c r="CG187" s="510"/>
      <c r="CH187" s="510"/>
      <c r="CI187" s="510"/>
      <c r="CJ187" s="510"/>
      <c r="CK187" s="510"/>
      <c r="CL187" s="510"/>
      <c r="CM187" s="510"/>
      <c r="CN187" s="510"/>
      <c r="CO187" s="510"/>
      <c r="CP187" s="510"/>
      <c r="CQ187" s="510"/>
      <c r="CR187" s="510"/>
      <c r="CS187" s="510"/>
      <c r="CT187" s="510"/>
      <c r="CU187" s="510"/>
      <c r="CV187" s="510"/>
      <c r="CW187" s="510"/>
      <c r="CX187" s="510"/>
      <c r="CY187" s="510"/>
      <c r="CZ187" s="510"/>
      <c r="DA187" s="510"/>
      <c r="DB187" s="510"/>
      <c r="DC187" s="510"/>
      <c r="DD187" s="510"/>
      <c r="DE187" s="510"/>
    </row>
    <row r="188" spans="1:231" s="28" customFormat="1" ht="12.75" customHeight="1" x14ac:dyDescent="0.15">
      <c r="A188" s="515"/>
      <c r="B188" s="511" t="s">
        <v>880</v>
      </c>
      <c r="C188" s="499" t="s">
        <v>897</v>
      </c>
      <c r="D188" s="500" t="s">
        <v>553</v>
      </c>
      <c r="E188" s="501" t="s">
        <v>672</v>
      </c>
      <c r="F188" s="499" t="s">
        <v>887</v>
      </c>
      <c r="G188" s="500" t="s">
        <v>549</v>
      </c>
      <c r="H188" s="501">
        <v>1</v>
      </c>
      <c r="I188" s="499" t="s">
        <v>888</v>
      </c>
      <c r="J188" s="500" t="s">
        <v>889</v>
      </c>
      <c r="K188" s="501" t="s">
        <v>672</v>
      </c>
      <c r="L188" s="499" t="s">
        <v>890</v>
      </c>
      <c r="M188" s="500" t="s">
        <v>891</v>
      </c>
      <c r="N188" s="501" t="s">
        <v>672</v>
      </c>
      <c r="O188" s="500" t="s">
        <v>5</v>
      </c>
      <c r="P188" s="500" t="s">
        <v>3</v>
      </c>
      <c r="Q188" s="500" t="s">
        <v>672</v>
      </c>
      <c r="R188" s="499" t="s">
        <v>661</v>
      </c>
      <c r="S188" s="500" t="s">
        <v>661</v>
      </c>
      <c r="T188" s="501" t="s">
        <v>661</v>
      </c>
      <c r="U188" s="499" t="s">
        <v>661</v>
      </c>
      <c r="V188" s="500" t="s">
        <v>661</v>
      </c>
      <c r="W188" s="501" t="s">
        <v>661</v>
      </c>
      <c r="X188" s="500" t="s">
        <v>661</v>
      </c>
      <c r="Y188" s="500" t="s">
        <v>661</v>
      </c>
      <c r="Z188" s="501" t="s">
        <v>661</v>
      </c>
      <c r="AA188" s="500" t="s">
        <v>661</v>
      </c>
      <c r="AB188" s="500" t="s">
        <v>661</v>
      </c>
      <c r="AC188" s="500" t="s">
        <v>661</v>
      </c>
      <c r="AD188" s="499" t="s">
        <v>661</v>
      </c>
      <c r="AE188" s="500" t="s">
        <v>661</v>
      </c>
      <c r="AF188" s="501" t="s">
        <v>661</v>
      </c>
      <c r="AG188" s="500" t="s">
        <v>661</v>
      </c>
      <c r="AH188" s="500" t="s">
        <v>661</v>
      </c>
      <c r="AI188" s="500" t="s">
        <v>661</v>
      </c>
      <c r="AJ188" s="499" t="s">
        <v>661</v>
      </c>
      <c r="AK188" s="500" t="s">
        <v>661</v>
      </c>
      <c r="AL188" s="501" t="s">
        <v>661</v>
      </c>
      <c r="AM188" s="500" t="s">
        <v>661</v>
      </c>
      <c r="AN188" s="500" t="s">
        <v>661</v>
      </c>
      <c r="AO188" s="500" t="s">
        <v>661</v>
      </c>
      <c r="AP188" s="499" t="s">
        <v>661</v>
      </c>
      <c r="AQ188" s="500" t="s">
        <v>661</v>
      </c>
      <c r="AR188" s="501" t="s">
        <v>661</v>
      </c>
      <c r="AS188" s="500" t="s">
        <v>661</v>
      </c>
      <c r="AT188" s="500" t="s">
        <v>661</v>
      </c>
      <c r="AU188" s="500" t="s">
        <v>661</v>
      </c>
      <c r="AV188" s="499" t="s">
        <v>661</v>
      </c>
      <c r="AW188" s="500" t="s">
        <v>661</v>
      </c>
      <c r="AX188" s="501" t="s">
        <v>661</v>
      </c>
      <c r="AY188" s="499" t="s">
        <v>661</v>
      </c>
      <c r="AZ188" s="500" t="s">
        <v>661</v>
      </c>
      <c r="BA188" s="501" t="s">
        <v>661</v>
      </c>
      <c r="BB188" s="499" t="s">
        <v>661</v>
      </c>
      <c r="BC188" s="500" t="s">
        <v>661</v>
      </c>
      <c r="BD188" s="501" t="s">
        <v>661</v>
      </c>
      <c r="BE188" s="500" t="s">
        <v>661</v>
      </c>
      <c r="BF188" s="500" t="s">
        <v>661</v>
      </c>
      <c r="BG188" s="500" t="s">
        <v>661</v>
      </c>
      <c r="BH188" s="499" t="s">
        <v>661</v>
      </c>
      <c r="BI188" s="500" t="s">
        <v>661</v>
      </c>
      <c r="BJ188" s="501" t="s">
        <v>661</v>
      </c>
      <c r="BK188" s="500" t="s">
        <v>661</v>
      </c>
      <c r="BL188" s="500" t="s">
        <v>661</v>
      </c>
      <c r="BM188" s="500" t="s">
        <v>661</v>
      </c>
      <c r="BN188" s="499" t="s">
        <v>661</v>
      </c>
      <c r="BO188" s="500" t="s">
        <v>661</v>
      </c>
      <c r="BP188" s="501" t="s">
        <v>661</v>
      </c>
      <c r="BQ188" s="500" t="s">
        <v>661</v>
      </c>
      <c r="BR188" s="500" t="s">
        <v>661</v>
      </c>
      <c r="BS188" s="500" t="s">
        <v>661</v>
      </c>
      <c r="BT188" s="499" t="s">
        <v>661</v>
      </c>
      <c r="BU188" s="500" t="s">
        <v>661</v>
      </c>
      <c r="BV188" s="501" t="s">
        <v>661</v>
      </c>
      <c r="BW188" s="510"/>
      <c r="BX188" s="510"/>
      <c r="BY188" s="510"/>
      <c r="BZ188" s="499" t="s">
        <v>898</v>
      </c>
      <c r="CA188" s="500" t="s">
        <v>551</v>
      </c>
      <c r="CB188" s="501" t="s">
        <v>672</v>
      </c>
      <c r="CC188" s="510"/>
      <c r="CD188" s="499" t="s">
        <v>548</v>
      </c>
      <c r="CE188" s="500" t="s">
        <v>549</v>
      </c>
      <c r="CF188" s="501" t="s">
        <v>672</v>
      </c>
      <c r="CG188" s="510"/>
      <c r="CH188" s="510"/>
      <c r="CI188" s="510"/>
      <c r="CJ188" s="510"/>
      <c r="CK188" s="510"/>
      <c r="CL188" s="510"/>
      <c r="CM188" s="510"/>
      <c r="CN188" s="510"/>
      <c r="CO188" s="510"/>
      <c r="CP188" s="510"/>
      <c r="CQ188" s="510"/>
      <c r="CR188" s="510"/>
      <c r="CS188" s="510"/>
      <c r="CT188" s="510"/>
      <c r="CU188" s="510"/>
      <c r="CV188" s="510"/>
      <c r="CW188" s="510"/>
      <c r="CX188" s="510"/>
      <c r="CY188" s="510"/>
      <c r="CZ188" s="510"/>
      <c r="DA188" s="510"/>
      <c r="DB188" s="510"/>
      <c r="DC188" s="510"/>
      <c r="DD188" s="510"/>
      <c r="DE188" s="510"/>
    </row>
    <row r="189" spans="1:231" s="28" customFormat="1" ht="12.75" customHeight="1" x14ac:dyDescent="0.15">
      <c r="A189" s="515"/>
      <c r="B189" s="511" t="s">
        <v>881</v>
      </c>
      <c r="C189" s="499" t="s">
        <v>899</v>
      </c>
      <c r="D189" s="500" t="s">
        <v>553</v>
      </c>
      <c r="E189" s="501" t="s">
        <v>672</v>
      </c>
      <c r="F189" s="499" t="s">
        <v>887</v>
      </c>
      <c r="G189" s="500" t="s">
        <v>549</v>
      </c>
      <c r="H189" s="501">
        <v>1</v>
      </c>
      <c r="I189" s="499" t="s">
        <v>888</v>
      </c>
      <c r="J189" s="500" t="s">
        <v>889</v>
      </c>
      <c r="K189" s="501" t="s">
        <v>672</v>
      </c>
      <c r="L189" s="499" t="s">
        <v>890</v>
      </c>
      <c r="M189" s="500" t="s">
        <v>891</v>
      </c>
      <c r="N189" s="501" t="s">
        <v>672</v>
      </c>
      <c r="O189" s="500" t="s">
        <v>5</v>
      </c>
      <c r="P189" s="500" t="s">
        <v>3</v>
      </c>
      <c r="Q189" s="500" t="s">
        <v>672</v>
      </c>
      <c r="R189" s="499" t="s">
        <v>661</v>
      </c>
      <c r="S189" s="500" t="s">
        <v>661</v>
      </c>
      <c r="T189" s="501" t="s">
        <v>661</v>
      </c>
      <c r="U189" s="499" t="s">
        <v>661</v>
      </c>
      <c r="V189" s="500" t="s">
        <v>661</v>
      </c>
      <c r="W189" s="501" t="s">
        <v>661</v>
      </c>
      <c r="X189" s="500" t="s">
        <v>661</v>
      </c>
      <c r="Y189" s="500" t="s">
        <v>661</v>
      </c>
      <c r="Z189" s="501" t="s">
        <v>661</v>
      </c>
      <c r="AA189" s="500" t="s">
        <v>661</v>
      </c>
      <c r="AB189" s="500" t="s">
        <v>661</v>
      </c>
      <c r="AC189" s="500" t="s">
        <v>661</v>
      </c>
      <c r="AD189" s="499" t="s">
        <v>661</v>
      </c>
      <c r="AE189" s="500" t="s">
        <v>661</v>
      </c>
      <c r="AF189" s="501" t="s">
        <v>661</v>
      </c>
      <c r="AG189" s="500" t="s">
        <v>661</v>
      </c>
      <c r="AH189" s="500" t="s">
        <v>661</v>
      </c>
      <c r="AI189" s="500" t="s">
        <v>661</v>
      </c>
      <c r="AJ189" s="499" t="s">
        <v>661</v>
      </c>
      <c r="AK189" s="500" t="s">
        <v>661</v>
      </c>
      <c r="AL189" s="501" t="s">
        <v>661</v>
      </c>
      <c r="AM189" s="500" t="s">
        <v>661</v>
      </c>
      <c r="AN189" s="500" t="s">
        <v>661</v>
      </c>
      <c r="AO189" s="500" t="s">
        <v>661</v>
      </c>
      <c r="AP189" s="499" t="s">
        <v>661</v>
      </c>
      <c r="AQ189" s="500" t="s">
        <v>661</v>
      </c>
      <c r="AR189" s="501" t="s">
        <v>661</v>
      </c>
      <c r="AS189" s="500" t="s">
        <v>661</v>
      </c>
      <c r="AT189" s="500" t="s">
        <v>661</v>
      </c>
      <c r="AU189" s="500" t="s">
        <v>661</v>
      </c>
      <c r="AV189" s="499" t="s">
        <v>661</v>
      </c>
      <c r="AW189" s="500" t="s">
        <v>661</v>
      </c>
      <c r="AX189" s="501" t="s">
        <v>661</v>
      </c>
      <c r="AY189" s="499" t="s">
        <v>661</v>
      </c>
      <c r="AZ189" s="500" t="s">
        <v>661</v>
      </c>
      <c r="BA189" s="501" t="s">
        <v>661</v>
      </c>
      <c r="BB189" s="499" t="s">
        <v>661</v>
      </c>
      <c r="BC189" s="500" t="s">
        <v>661</v>
      </c>
      <c r="BD189" s="501" t="s">
        <v>661</v>
      </c>
      <c r="BE189" s="500" t="s">
        <v>661</v>
      </c>
      <c r="BF189" s="500" t="s">
        <v>661</v>
      </c>
      <c r="BG189" s="500" t="s">
        <v>661</v>
      </c>
      <c r="BH189" s="499" t="s">
        <v>661</v>
      </c>
      <c r="BI189" s="500" t="s">
        <v>661</v>
      </c>
      <c r="BJ189" s="501" t="s">
        <v>661</v>
      </c>
      <c r="BK189" s="500" t="s">
        <v>661</v>
      </c>
      <c r="BL189" s="500" t="s">
        <v>661</v>
      </c>
      <c r="BM189" s="500" t="s">
        <v>661</v>
      </c>
      <c r="BN189" s="499" t="s">
        <v>661</v>
      </c>
      <c r="BO189" s="500" t="s">
        <v>661</v>
      </c>
      <c r="BP189" s="501" t="s">
        <v>661</v>
      </c>
      <c r="BQ189" s="500" t="s">
        <v>661</v>
      </c>
      <c r="BR189" s="500" t="s">
        <v>661</v>
      </c>
      <c r="BS189" s="500" t="s">
        <v>661</v>
      </c>
      <c r="BT189" s="499" t="s">
        <v>661</v>
      </c>
      <c r="BU189" s="500" t="s">
        <v>661</v>
      </c>
      <c r="BV189" s="501" t="s">
        <v>661</v>
      </c>
      <c r="BW189" s="510"/>
      <c r="BX189" s="510"/>
      <c r="BY189" s="510"/>
      <c r="BZ189" s="499" t="s">
        <v>898</v>
      </c>
      <c r="CA189" s="500" t="s">
        <v>551</v>
      </c>
      <c r="CB189" s="501" t="s">
        <v>672</v>
      </c>
      <c r="CC189" s="510"/>
      <c r="CD189" s="499" t="s">
        <v>548</v>
      </c>
      <c r="CE189" s="500" t="s">
        <v>549</v>
      </c>
      <c r="CF189" s="501" t="s">
        <v>672</v>
      </c>
      <c r="CG189" s="510"/>
      <c r="CH189" s="510"/>
      <c r="CI189" s="510"/>
      <c r="CJ189" s="510"/>
      <c r="CK189" s="510"/>
      <c r="CL189" s="510"/>
      <c r="CM189" s="510"/>
      <c r="CN189" s="510"/>
      <c r="CO189" s="510"/>
      <c r="CP189" s="510"/>
      <c r="CQ189" s="510"/>
      <c r="CR189" s="510"/>
      <c r="CS189" s="510"/>
      <c r="CT189" s="510"/>
      <c r="CU189" s="510"/>
      <c r="CV189" s="510"/>
      <c r="CW189" s="510"/>
      <c r="CX189" s="510"/>
      <c r="CY189" s="510"/>
      <c r="CZ189" s="510"/>
      <c r="DA189" s="510"/>
      <c r="DB189" s="510"/>
      <c r="DC189" s="510"/>
      <c r="DD189" s="510"/>
      <c r="DE189" s="510"/>
    </row>
    <row r="190" spans="1:231" s="28" customFormat="1" ht="12.75" customHeight="1" x14ac:dyDescent="0.15">
      <c r="A190" s="515"/>
      <c r="B190" s="511" t="s">
        <v>882</v>
      </c>
      <c r="C190" s="499" t="s">
        <v>900</v>
      </c>
      <c r="D190" s="500" t="s">
        <v>553</v>
      </c>
      <c r="E190" s="501" t="s">
        <v>672</v>
      </c>
      <c r="F190" s="499" t="s">
        <v>887</v>
      </c>
      <c r="G190" s="500" t="s">
        <v>549</v>
      </c>
      <c r="H190" s="501">
        <v>1</v>
      </c>
      <c r="I190" s="499" t="s">
        <v>888</v>
      </c>
      <c r="J190" s="500" t="s">
        <v>889</v>
      </c>
      <c r="K190" s="501" t="s">
        <v>672</v>
      </c>
      <c r="L190" s="499" t="s">
        <v>890</v>
      </c>
      <c r="M190" s="500" t="s">
        <v>891</v>
      </c>
      <c r="N190" s="501" t="s">
        <v>672</v>
      </c>
      <c r="O190" s="500" t="s">
        <v>5</v>
      </c>
      <c r="P190" s="500" t="s">
        <v>3</v>
      </c>
      <c r="Q190" s="500" t="s">
        <v>672</v>
      </c>
      <c r="R190" s="499" t="s">
        <v>661</v>
      </c>
      <c r="S190" s="500" t="s">
        <v>661</v>
      </c>
      <c r="T190" s="501" t="s">
        <v>661</v>
      </c>
      <c r="U190" s="499" t="s">
        <v>661</v>
      </c>
      <c r="V190" s="500" t="s">
        <v>661</v>
      </c>
      <c r="W190" s="501" t="s">
        <v>661</v>
      </c>
      <c r="X190" s="500" t="s">
        <v>661</v>
      </c>
      <c r="Y190" s="500" t="s">
        <v>661</v>
      </c>
      <c r="Z190" s="501" t="s">
        <v>661</v>
      </c>
      <c r="AA190" s="500" t="s">
        <v>661</v>
      </c>
      <c r="AB190" s="500" t="s">
        <v>661</v>
      </c>
      <c r="AC190" s="500" t="s">
        <v>661</v>
      </c>
      <c r="AD190" s="499" t="s">
        <v>661</v>
      </c>
      <c r="AE190" s="500" t="s">
        <v>661</v>
      </c>
      <c r="AF190" s="501" t="s">
        <v>661</v>
      </c>
      <c r="AG190" s="500" t="s">
        <v>661</v>
      </c>
      <c r="AH190" s="500" t="s">
        <v>661</v>
      </c>
      <c r="AI190" s="500" t="s">
        <v>661</v>
      </c>
      <c r="AJ190" s="499" t="s">
        <v>661</v>
      </c>
      <c r="AK190" s="500" t="s">
        <v>661</v>
      </c>
      <c r="AL190" s="501" t="s">
        <v>661</v>
      </c>
      <c r="AM190" s="500" t="s">
        <v>661</v>
      </c>
      <c r="AN190" s="500" t="s">
        <v>661</v>
      </c>
      <c r="AO190" s="500" t="s">
        <v>661</v>
      </c>
      <c r="AP190" s="499" t="s">
        <v>661</v>
      </c>
      <c r="AQ190" s="500" t="s">
        <v>661</v>
      </c>
      <c r="AR190" s="501" t="s">
        <v>661</v>
      </c>
      <c r="AS190" s="500" t="s">
        <v>661</v>
      </c>
      <c r="AT190" s="500" t="s">
        <v>661</v>
      </c>
      <c r="AU190" s="500" t="s">
        <v>661</v>
      </c>
      <c r="AV190" s="499" t="s">
        <v>661</v>
      </c>
      <c r="AW190" s="500" t="s">
        <v>661</v>
      </c>
      <c r="AX190" s="501" t="s">
        <v>661</v>
      </c>
      <c r="AY190" s="499" t="s">
        <v>661</v>
      </c>
      <c r="AZ190" s="500" t="s">
        <v>661</v>
      </c>
      <c r="BA190" s="501" t="s">
        <v>661</v>
      </c>
      <c r="BB190" s="499" t="s">
        <v>661</v>
      </c>
      <c r="BC190" s="500" t="s">
        <v>661</v>
      </c>
      <c r="BD190" s="501" t="s">
        <v>661</v>
      </c>
      <c r="BE190" s="500" t="s">
        <v>661</v>
      </c>
      <c r="BF190" s="500" t="s">
        <v>661</v>
      </c>
      <c r="BG190" s="500" t="s">
        <v>661</v>
      </c>
      <c r="BH190" s="499" t="s">
        <v>661</v>
      </c>
      <c r="BI190" s="500" t="s">
        <v>661</v>
      </c>
      <c r="BJ190" s="501" t="s">
        <v>661</v>
      </c>
      <c r="BK190" s="500" t="s">
        <v>661</v>
      </c>
      <c r="BL190" s="500" t="s">
        <v>661</v>
      </c>
      <c r="BM190" s="500" t="s">
        <v>661</v>
      </c>
      <c r="BN190" s="499" t="s">
        <v>661</v>
      </c>
      <c r="BO190" s="500" t="s">
        <v>661</v>
      </c>
      <c r="BP190" s="501" t="s">
        <v>661</v>
      </c>
      <c r="BQ190" s="500" t="s">
        <v>661</v>
      </c>
      <c r="BR190" s="500" t="s">
        <v>661</v>
      </c>
      <c r="BS190" s="500" t="s">
        <v>661</v>
      </c>
      <c r="BT190" s="499" t="s">
        <v>661</v>
      </c>
      <c r="BU190" s="500" t="s">
        <v>661</v>
      </c>
      <c r="BV190" s="501" t="s">
        <v>661</v>
      </c>
      <c r="BW190" s="510"/>
      <c r="BX190" s="510"/>
      <c r="BY190" s="510"/>
      <c r="BZ190" s="499" t="s">
        <v>898</v>
      </c>
      <c r="CA190" s="500" t="s">
        <v>551</v>
      </c>
      <c r="CB190" s="501" t="s">
        <v>672</v>
      </c>
      <c r="CC190" s="510"/>
      <c r="CD190" s="499" t="s">
        <v>548</v>
      </c>
      <c r="CE190" s="500" t="s">
        <v>549</v>
      </c>
      <c r="CF190" s="501" t="s">
        <v>672</v>
      </c>
      <c r="CG190" s="510"/>
      <c r="CH190" s="510"/>
      <c r="CI190" s="510"/>
      <c r="CJ190" s="510"/>
      <c r="CK190" s="510"/>
      <c r="CL190" s="510"/>
      <c r="CM190" s="510"/>
      <c r="CN190" s="510"/>
      <c r="CO190" s="510"/>
      <c r="CP190" s="510"/>
      <c r="CQ190" s="510"/>
      <c r="CR190" s="510"/>
      <c r="CS190" s="510"/>
      <c r="CT190" s="510"/>
      <c r="CU190" s="510"/>
      <c r="CV190" s="510"/>
      <c r="CW190" s="510"/>
      <c r="CX190" s="510"/>
      <c r="CY190" s="510"/>
      <c r="CZ190" s="510"/>
      <c r="DA190" s="510"/>
      <c r="DB190" s="510"/>
      <c r="DC190" s="510"/>
      <c r="DD190" s="510"/>
      <c r="DE190" s="510"/>
    </row>
    <row r="191" spans="1:231" s="28" customFormat="1" ht="12.75" customHeight="1" x14ac:dyDescent="0.15">
      <c r="A191" s="515"/>
      <c r="B191" s="511" t="s">
        <v>883</v>
      </c>
      <c r="C191" s="499" t="s">
        <v>901</v>
      </c>
      <c r="D191" s="500" t="s">
        <v>553</v>
      </c>
      <c r="E191" s="501" t="s">
        <v>672</v>
      </c>
      <c r="F191" s="499" t="s">
        <v>887</v>
      </c>
      <c r="G191" s="500" t="s">
        <v>549</v>
      </c>
      <c r="H191" s="501">
        <v>1</v>
      </c>
      <c r="I191" s="499" t="s">
        <v>888</v>
      </c>
      <c r="J191" s="500" t="s">
        <v>889</v>
      </c>
      <c r="K191" s="501" t="s">
        <v>672</v>
      </c>
      <c r="L191" s="499" t="s">
        <v>890</v>
      </c>
      <c r="M191" s="500" t="s">
        <v>891</v>
      </c>
      <c r="N191" s="501" t="s">
        <v>672</v>
      </c>
      <c r="O191" s="500" t="s">
        <v>5</v>
      </c>
      <c r="P191" s="500" t="s">
        <v>3</v>
      </c>
      <c r="Q191" s="500" t="s">
        <v>672</v>
      </c>
      <c r="R191" s="499" t="s">
        <v>661</v>
      </c>
      <c r="S191" s="500" t="s">
        <v>661</v>
      </c>
      <c r="T191" s="501" t="s">
        <v>661</v>
      </c>
      <c r="U191" s="499" t="s">
        <v>661</v>
      </c>
      <c r="V191" s="500" t="s">
        <v>661</v>
      </c>
      <c r="W191" s="501" t="s">
        <v>661</v>
      </c>
      <c r="X191" s="500" t="s">
        <v>661</v>
      </c>
      <c r="Y191" s="500" t="s">
        <v>661</v>
      </c>
      <c r="Z191" s="501" t="s">
        <v>661</v>
      </c>
      <c r="AA191" s="500" t="s">
        <v>661</v>
      </c>
      <c r="AB191" s="500" t="s">
        <v>661</v>
      </c>
      <c r="AC191" s="500" t="s">
        <v>661</v>
      </c>
      <c r="AD191" s="499" t="s">
        <v>661</v>
      </c>
      <c r="AE191" s="500" t="s">
        <v>661</v>
      </c>
      <c r="AF191" s="501" t="s">
        <v>661</v>
      </c>
      <c r="AG191" s="500" t="s">
        <v>661</v>
      </c>
      <c r="AH191" s="500" t="s">
        <v>661</v>
      </c>
      <c r="AI191" s="500" t="s">
        <v>661</v>
      </c>
      <c r="AJ191" s="499" t="s">
        <v>661</v>
      </c>
      <c r="AK191" s="500" t="s">
        <v>661</v>
      </c>
      <c r="AL191" s="501" t="s">
        <v>661</v>
      </c>
      <c r="AM191" s="500" t="s">
        <v>661</v>
      </c>
      <c r="AN191" s="500" t="s">
        <v>661</v>
      </c>
      <c r="AO191" s="500" t="s">
        <v>661</v>
      </c>
      <c r="AP191" s="499" t="s">
        <v>661</v>
      </c>
      <c r="AQ191" s="500" t="s">
        <v>661</v>
      </c>
      <c r="AR191" s="501" t="s">
        <v>661</v>
      </c>
      <c r="AS191" s="500" t="s">
        <v>661</v>
      </c>
      <c r="AT191" s="500" t="s">
        <v>661</v>
      </c>
      <c r="AU191" s="500" t="s">
        <v>661</v>
      </c>
      <c r="AV191" s="499" t="s">
        <v>661</v>
      </c>
      <c r="AW191" s="500" t="s">
        <v>661</v>
      </c>
      <c r="AX191" s="501" t="s">
        <v>661</v>
      </c>
      <c r="AY191" s="499" t="s">
        <v>661</v>
      </c>
      <c r="AZ191" s="500" t="s">
        <v>661</v>
      </c>
      <c r="BA191" s="501" t="s">
        <v>661</v>
      </c>
      <c r="BB191" s="499" t="s">
        <v>661</v>
      </c>
      <c r="BC191" s="500" t="s">
        <v>661</v>
      </c>
      <c r="BD191" s="501" t="s">
        <v>661</v>
      </c>
      <c r="BE191" s="500" t="s">
        <v>661</v>
      </c>
      <c r="BF191" s="500" t="s">
        <v>661</v>
      </c>
      <c r="BG191" s="500" t="s">
        <v>661</v>
      </c>
      <c r="BH191" s="499" t="s">
        <v>661</v>
      </c>
      <c r="BI191" s="500" t="s">
        <v>661</v>
      </c>
      <c r="BJ191" s="501" t="s">
        <v>661</v>
      </c>
      <c r="BK191" s="500" t="s">
        <v>661</v>
      </c>
      <c r="BL191" s="500" t="s">
        <v>661</v>
      </c>
      <c r="BM191" s="500" t="s">
        <v>661</v>
      </c>
      <c r="BN191" s="499" t="s">
        <v>661</v>
      </c>
      <c r="BO191" s="500" t="s">
        <v>661</v>
      </c>
      <c r="BP191" s="501" t="s">
        <v>661</v>
      </c>
      <c r="BQ191" s="500" t="s">
        <v>661</v>
      </c>
      <c r="BR191" s="500" t="s">
        <v>661</v>
      </c>
      <c r="BS191" s="500" t="s">
        <v>661</v>
      </c>
      <c r="BT191" s="499" t="s">
        <v>661</v>
      </c>
      <c r="BU191" s="500" t="s">
        <v>661</v>
      </c>
      <c r="BV191" s="501" t="s">
        <v>661</v>
      </c>
      <c r="BW191" s="510"/>
      <c r="BX191" s="510"/>
      <c r="BY191" s="510"/>
      <c r="BZ191" s="499" t="s">
        <v>898</v>
      </c>
      <c r="CA191" s="500" t="s">
        <v>551</v>
      </c>
      <c r="CB191" s="501" t="s">
        <v>672</v>
      </c>
      <c r="CC191" s="510"/>
      <c r="CD191" s="499" t="s">
        <v>548</v>
      </c>
      <c r="CE191" s="500" t="s">
        <v>549</v>
      </c>
      <c r="CF191" s="501" t="s">
        <v>672</v>
      </c>
      <c r="CG191" s="510"/>
      <c r="CH191" s="510"/>
      <c r="CI191" s="510"/>
      <c r="CJ191" s="510"/>
      <c r="CK191" s="510"/>
      <c r="CL191" s="510"/>
      <c r="CM191" s="510"/>
      <c r="CN191" s="510"/>
      <c r="CO191" s="510"/>
      <c r="CP191" s="510"/>
      <c r="CQ191" s="510"/>
      <c r="CR191" s="510"/>
      <c r="CS191" s="510"/>
      <c r="CT191" s="510"/>
      <c r="CU191" s="510"/>
      <c r="CV191" s="510"/>
      <c r="CW191" s="510"/>
      <c r="CX191" s="510"/>
      <c r="CY191" s="510"/>
      <c r="CZ191" s="510"/>
      <c r="DA191" s="510"/>
      <c r="DB191" s="510"/>
      <c r="DC191" s="510"/>
      <c r="DD191" s="510"/>
      <c r="DE191" s="510"/>
    </row>
    <row r="192" spans="1:231" s="28" customFormat="1" ht="12.75" customHeight="1" x14ac:dyDescent="0.15">
      <c r="A192" s="515"/>
      <c r="B192" s="511" t="s">
        <v>884</v>
      </c>
      <c r="C192" s="499" t="s">
        <v>904</v>
      </c>
      <c r="D192" s="500" t="s">
        <v>902</v>
      </c>
      <c r="E192" s="501" t="s">
        <v>672</v>
      </c>
      <c r="F192" s="499" t="s">
        <v>661</v>
      </c>
      <c r="G192" s="500" t="s">
        <v>661</v>
      </c>
      <c r="H192" s="501" t="s">
        <v>661</v>
      </c>
      <c r="I192" s="499" t="s">
        <v>661</v>
      </c>
      <c r="J192" s="500" t="s">
        <v>661</v>
      </c>
      <c r="K192" s="501" t="s">
        <v>661</v>
      </c>
      <c r="L192" s="499" t="s">
        <v>661</v>
      </c>
      <c r="M192" s="500" t="s">
        <v>661</v>
      </c>
      <c r="N192" s="501" t="s">
        <v>661</v>
      </c>
      <c r="O192" s="500" t="s">
        <v>661</v>
      </c>
      <c r="P192" s="500" t="s">
        <v>661</v>
      </c>
      <c r="Q192" s="500" t="s">
        <v>661</v>
      </c>
      <c r="R192" s="499" t="s">
        <v>661</v>
      </c>
      <c r="S192" s="500" t="s">
        <v>661</v>
      </c>
      <c r="T192" s="500" t="s">
        <v>661</v>
      </c>
      <c r="U192" s="499" t="s">
        <v>661</v>
      </c>
      <c r="V192" s="500" t="s">
        <v>661</v>
      </c>
      <c r="W192" s="501" t="s">
        <v>661</v>
      </c>
      <c r="X192" s="500" t="s">
        <v>661</v>
      </c>
      <c r="Y192" s="500" t="s">
        <v>661</v>
      </c>
      <c r="Z192" s="501" t="s">
        <v>661</v>
      </c>
      <c r="AA192" s="500" t="s">
        <v>661</v>
      </c>
      <c r="AB192" s="500" t="s">
        <v>661</v>
      </c>
      <c r="AC192" s="500" t="s">
        <v>661</v>
      </c>
      <c r="AD192" s="499" t="s">
        <v>661</v>
      </c>
      <c r="AE192" s="500" t="s">
        <v>661</v>
      </c>
      <c r="AF192" s="501" t="s">
        <v>661</v>
      </c>
      <c r="AG192" s="500" t="s">
        <v>661</v>
      </c>
      <c r="AH192" s="500" t="s">
        <v>661</v>
      </c>
      <c r="AI192" s="500" t="s">
        <v>661</v>
      </c>
      <c r="AJ192" s="499" t="s">
        <v>661</v>
      </c>
      <c r="AK192" s="500" t="s">
        <v>661</v>
      </c>
      <c r="AL192" s="501" t="s">
        <v>661</v>
      </c>
      <c r="AM192" s="500" t="s">
        <v>661</v>
      </c>
      <c r="AN192" s="500" t="s">
        <v>661</v>
      </c>
      <c r="AO192" s="500" t="s">
        <v>661</v>
      </c>
      <c r="AP192" s="499" t="s">
        <v>661</v>
      </c>
      <c r="AQ192" s="500" t="s">
        <v>661</v>
      </c>
      <c r="AR192" s="501" t="s">
        <v>661</v>
      </c>
      <c r="AS192" s="500" t="s">
        <v>661</v>
      </c>
      <c r="AT192" s="500" t="s">
        <v>661</v>
      </c>
      <c r="AU192" s="500" t="s">
        <v>661</v>
      </c>
      <c r="AV192" s="499" t="s">
        <v>661</v>
      </c>
      <c r="AW192" s="500" t="s">
        <v>661</v>
      </c>
      <c r="AX192" s="501" t="s">
        <v>661</v>
      </c>
      <c r="AY192" s="499" t="s">
        <v>661</v>
      </c>
      <c r="AZ192" s="500" t="s">
        <v>661</v>
      </c>
      <c r="BA192" s="501" t="s">
        <v>661</v>
      </c>
      <c r="BB192" s="499" t="s">
        <v>661</v>
      </c>
      <c r="BC192" s="500" t="s">
        <v>661</v>
      </c>
      <c r="BD192" s="501" t="s">
        <v>661</v>
      </c>
      <c r="BE192" s="500" t="s">
        <v>661</v>
      </c>
      <c r="BF192" s="500" t="s">
        <v>661</v>
      </c>
      <c r="BG192" s="500" t="s">
        <v>661</v>
      </c>
      <c r="BH192" s="499" t="s">
        <v>661</v>
      </c>
      <c r="BI192" s="500" t="s">
        <v>661</v>
      </c>
      <c r="BJ192" s="501" t="s">
        <v>661</v>
      </c>
      <c r="BK192" s="500" t="s">
        <v>661</v>
      </c>
      <c r="BL192" s="500" t="s">
        <v>661</v>
      </c>
      <c r="BM192" s="500" t="s">
        <v>661</v>
      </c>
      <c r="BN192" s="499" t="s">
        <v>661</v>
      </c>
      <c r="BO192" s="500" t="s">
        <v>661</v>
      </c>
      <c r="BP192" s="501" t="s">
        <v>661</v>
      </c>
      <c r="BQ192" s="500" t="s">
        <v>661</v>
      </c>
      <c r="BR192" s="500" t="s">
        <v>661</v>
      </c>
      <c r="BS192" s="500" t="s">
        <v>661</v>
      </c>
      <c r="BT192" s="499" t="s">
        <v>661</v>
      </c>
      <c r="BU192" s="500" t="s">
        <v>661</v>
      </c>
      <c r="BV192" s="501" t="s">
        <v>661</v>
      </c>
      <c r="BW192" s="510"/>
      <c r="BX192" s="510"/>
      <c r="BY192" s="510"/>
      <c r="BZ192" s="510"/>
      <c r="CA192" s="510"/>
      <c r="CB192" s="510"/>
      <c r="CC192" s="510"/>
      <c r="CD192" s="510"/>
      <c r="CE192" s="510"/>
      <c r="CF192" s="510"/>
      <c r="CG192" s="510"/>
      <c r="CH192" s="510"/>
      <c r="CI192" s="510"/>
      <c r="CJ192" s="510"/>
      <c r="CK192" s="510"/>
      <c r="CL192" s="510"/>
      <c r="CM192" s="510"/>
      <c r="CN192" s="510"/>
      <c r="CO192" s="510"/>
      <c r="CP192" s="510"/>
      <c r="CQ192" s="510"/>
      <c r="CR192" s="510"/>
      <c r="CS192" s="510"/>
      <c r="CT192" s="510"/>
      <c r="CU192" s="510"/>
      <c r="CV192" s="510"/>
      <c r="CW192" s="510"/>
      <c r="CX192" s="510"/>
      <c r="CY192" s="510"/>
      <c r="CZ192" s="510"/>
      <c r="DA192" s="510"/>
      <c r="DB192" s="510"/>
      <c r="DC192" s="510"/>
      <c r="DD192" s="510"/>
      <c r="DE192" s="510"/>
    </row>
    <row r="193" spans="1:109" s="28" customFormat="1" ht="12.75" customHeight="1" x14ac:dyDescent="0.15">
      <c r="A193" s="515"/>
      <c r="B193" s="511" t="s">
        <v>885</v>
      </c>
      <c r="C193" s="499" t="s">
        <v>905</v>
      </c>
      <c r="D193" s="500" t="s">
        <v>902</v>
      </c>
      <c r="E193" s="501" t="s">
        <v>672</v>
      </c>
      <c r="F193" s="499" t="s">
        <v>661</v>
      </c>
      <c r="G193" s="500" t="s">
        <v>661</v>
      </c>
      <c r="H193" s="501" t="s">
        <v>661</v>
      </c>
      <c r="I193" s="499" t="s">
        <v>661</v>
      </c>
      <c r="J193" s="500" t="s">
        <v>661</v>
      </c>
      <c r="K193" s="501" t="s">
        <v>661</v>
      </c>
      <c r="L193" s="499" t="s">
        <v>661</v>
      </c>
      <c r="M193" s="500" t="s">
        <v>661</v>
      </c>
      <c r="N193" s="501" t="s">
        <v>661</v>
      </c>
      <c r="O193" s="500" t="s">
        <v>661</v>
      </c>
      <c r="P193" s="500" t="s">
        <v>661</v>
      </c>
      <c r="Q193" s="500" t="s">
        <v>661</v>
      </c>
      <c r="R193" s="499" t="s">
        <v>661</v>
      </c>
      <c r="S193" s="500" t="s">
        <v>661</v>
      </c>
      <c r="T193" s="500" t="s">
        <v>661</v>
      </c>
      <c r="U193" s="499" t="s">
        <v>661</v>
      </c>
      <c r="V193" s="500" t="s">
        <v>661</v>
      </c>
      <c r="W193" s="501" t="s">
        <v>661</v>
      </c>
      <c r="X193" s="500" t="s">
        <v>661</v>
      </c>
      <c r="Y193" s="500" t="s">
        <v>661</v>
      </c>
      <c r="Z193" s="501" t="s">
        <v>661</v>
      </c>
      <c r="AA193" s="500" t="s">
        <v>661</v>
      </c>
      <c r="AB193" s="500" t="s">
        <v>661</v>
      </c>
      <c r="AC193" s="500" t="s">
        <v>661</v>
      </c>
      <c r="AD193" s="499" t="s">
        <v>661</v>
      </c>
      <c r="AE193" s="500" t="s">
        <v>661</v>
      </c>
      <c r="AF193" s="501" t="s">
        <v>661</v>
      </c>
      <c r="AG193" s="500" t="s">
        <v>661</v>
      </c>
      <c r="AH193" s="500" t="s">
        <v>661</v>
      </c>
      <c r="AI193" s="500" t="s">
        <v>661</v>
      </c>
      <c r="AJ193" s="499" t="s">
        <v>661</v>
      </c>
      <c r="AK193" s="500" t="s">
        <v>661</v>
      </c>
      <c r="AL193" s="501" t="s">
        <v>661</v>
      </c>
      <c r="AM193" s="500" t="s">
        <v>661</v>
      </c>
      <c r="AN193" s="500" t="s">
        <v>661</v>
      </c>
      <c r="AO193" s="500" t="s">
        <v>661</v>
      </c>
      <c r="AP193" s="499" t="s">
        <v>661</v>
      </c>
      <c r="AQ193" s="500" t="s">
        <v>661</v>
      </c>
      <c r="AR193" s="501" t="s">
        <v>661</v>
      </c>
      <c r="AS193" s="500" t="s">
        <v>661</v>
      </c>
      <c r="AT193" s="500" t="s">
        <v>661</v>
      </c>
      <c r="AU193" s="500" t="s">
        <v>661</v>
      </c>
      <c r="AV193" s="499" t="s">
        <v>661</v>
      </c>
      <c r="AW193" s="500" t="s">
        <v>661</v>
      </c>
      <c r="AX193" s="501" t="s">
        <v>661</v>
      </c>
      <c r="AY193" s="499" t="s">
        <v>661</v>
      </c>
      <c r="AZ193" s="500" t="s">
        <v>661</v>
      </c>
      <c r="BA193" s="501" t="s">
        <v>661</v>
      </c>
      <c r="BB193" s="499" t="s">
        <v>661</v>
      </c>
      <c r="BC193" s="500" t="s">
        <v>661</v>
      </c>
      <c r="BD193" s="501" t="s">
        <v>661</v>
      </c>
      <c r="BE193" s="500" t="s">
        <v>661</v>
      </c>
      <c r="BF193" s="500" t="s">
        <v>661</v>
      </c>
      <c r="BG193" s="500" t="s">
        <v>661</v>
      </c>
      <c r="BH193" s="499" t="s">
        <v>661</v>
      </c>
      <c r="BI193" s="500" t="s">
        <v>661</v>
      </c>
      <c r="BJ193" s="501" t="s">
        <v>661</v>
      </c>
      <c r="BK193" s="500" t="s">
        <v>661</v>
      </c>
      <c r="BL193" s="500" t="s">
        <v>661</v>
      </c>
      <c r="BM193" s="500" t="s">
        <v>661</v>
      </c>
      <c r="BN193" s="499" t="s">
        <v>661</v>
      </c>
      <c r="BO193" s="500" t="s">
        <v>661</v>
      </c>
      <c r="BP193" s="501" t="s">
        <v>661</v>
      </c>
      <c r="BQ193" s="500" t="s">
        <v>661</v>
      </c>
      <c r="BR193" s="500" t="s">
        <v>661</v>
      </c>
      <c r="BS193" s="500" t="s">
        <v>661</v>
      </c>
      <c r="BT193" s="499" t="s">
        <v>661</v>
      </c>
      <c r="BU193" s="500" t="s">
        <v>661</v>
      </c>
      <c r="BV193" s="501" t="s">
        <v>661</v>
      </c>
      <c r="BW193" s="510"/>
      <c r="BX193" s="510"/>
      <c r="BY193" s="510"/>
      <c r="BZ193" s="510"/>
      <c r="CA193" s="510"/>
      <c r="CB193" s="510"/>
      <c r="CC193" s="510"/>
      <c r="CD193" s="510"/>
      <c r="CE193" s="510"/>
      <c r="CF193" s="510"/>
      <c r="CG193" s="510"/>
      <c r="CH193" s="510"/>
      <c r="CI193" s="510"/>
      <c r="CJ193" s="510"/>
      <c r="CK193" s="510"/>
      <c r="CL193" s="510"/>
      <c r="CM193" s="510"/>
      <c r="CN193" s="510"/>
      <c r="CO193" s="510"/>
      <c r="CP193" s="510"/>
      <c r="CQ193" s="510"/>
      <c r="CR193" s="510"/>
      <c r="CS193" s="510"/>
      <c r="CT193" s="510"/>
      <c r="CU193" s="510"/>
      <c r="CV193" s="510"/>
      <c r="CW193" s="510"/>
      <c r="CX193" s="510"/>
      <c r="CY193" s="510"/>
      <c r="CZ193" s="510"/>
      <c r="DA193" s="510"/>
      <c r="DB193" s="510"/>
      <c r="DC193" s="510"/>
      <c r="DD193" s="510"/>
      <c r="DE193" s="510"/>
    </row>
    <row r="194" spans="1:109" s="28" customFormat="1" ht="12.75" customHeight="1" x14ac:dyDescent="0.15">
      <c r="A194" s="488"/>
      <c r="B194" s="481"/>
      <c r="C194" s="481"/>
      <c r="D194" s="481"/>
      <c r="E194" s="481"/>
      <c r="F194" s="481"/>
      <c r="G194" s="481"/>
      <c r="H194" s="481"/>
      <c r="I194" s="481"/>
      <c r="J194" s="481"/>
      <c r="K194" s="481"/>
      <c r="L194" s="481"/>
      <c r="M194" s="481"/>
      <c r="N194" s="481"/>
      <c r="O194" s="481"/>
      <c r="P194" s="481"/>
      <c r="Q194" s="481"/>
      <c r="R194" s="481"/>
      <c r="S194" s="481"/>
      <c r="T194" s="481"/>
      <c r="U194" s="481"/>
      <c r="V194" s="481"/>
      <c r="W194" s="481"/>
      <c r="X194" s="481"/>
      <c r="Y194" s="481"/>
      <c r="Z194" s="481"/>
      <c r="AA194" s="481"/>
      <c r="AB194" s="481"/>
      <c r="AC194" s="481"/>
      <c r="AD194" s="481"/>
      <c r="AE194" s="481"/>
      <c r="AF194" s="490"/>
      <c r="AG194" s="490"/>
      <c r="AH194" s="490"/>
      <c r="AI194" s="490"/>
      <c r="AJ194" s="490"/>
      <c r="AK194" s="490"/>
      <c r="AL194" s="482"/>
      <c r="AM194" s="482"/>
      <c r="AN194" s="482"/>
      <c r="AO194" s="482"/>
      <c r="AP194" s="482"/>
      <c r="AQ194" s="482"/>
      <c r="AR194" s="482"/>
      <c r="AS194" s="482"/>
      <c r="AT194" s="482"/>
      <c r="AU194" s="482"/>
      <c r="AV194" s="482"/>
      <c r="AW194" s="482"/>
      <c r="AX194" s="482"/>
      <c r="AY194" s="482"/>
      <c r="AZ194" s="482"/>
      <c r="BA194" s="482"/>
      <c r="BB194" s="482"/>
      <c r="BC194" s="482"/>
      <c r="BD194" s="482"/>
      <c r="BE194" s="482"/>
      <c r="BF194" s="482"/>
      <c r="BG194" s="482"/>
      <c r="BH194" s="482"/>
      <c r="BI194" s="482"/>
      <c r="BJ194" s="482"/>
      <c r="BK194" s="482"/>
      <c r="BL194" s="482"/>
      <c r="BM194" s="482"/>
      <c r="BN194" s="482"/>
      <c r="BO194" s="482"/>
      <c r="BP194" s="482"/>
      <c r="BQ194" s="482"/>
      <c r="BR194" s="482"/>
      <c r="BS194" s="482"/>
      <c r="BT194" s="482"/>
      <c r="BU194" s="482"/>
      <c r="BV194" s="482"/>
      <c r="BW194" s="454"/>
      <c r="BX194" s="400"/>
      <c r="BY194" s="510"/>
      <c r="BZ194" s="510"/>
      <c r="CA194" s="510"/>
      <c r="CB194" s="510"/>
      <c r="CC194" s="510"/>
      <c r="CD194" s="510"/>
      <c r="CE194" s="510"/>
      <c r="CF194" s="510"/>
      <c r="CG194" s="510"/>
      <c r="CH194" s="510"/>
      <c r="CI194" s="510"/>
      <c r="CJ194" s="510"/>
      <c r="CK194" s="510"/>
      <c r="CL194" s="510"/>
      <c r="CM194" s="510"/>
      <c r="CN194" s="510"/>
      <c r="CO194" s="510"/>
      <c r="CP194" s="510"/>
      <c r="CQ194" s="510"/>
      <c r="CR194" s="510"/>
      <c r="CS194" s="510"/>
      <c r="CT194" s="510"/>
      <c r="CU194" s="510"/>
      <c r="CV194" s="510"/>
      <c r="CW194" s="510"/>
      <c r="CX194" s="510"/>
      <c r="CY194" s="510"/>
      <c r="CZ194" s="510"/>
      <c r="DA194" s="510"/>
      <c r="DB194" s="510"/>
      <c r="DC194" s="510"/>
      <c r="DD194" s="527"/>
      <c r="DE194" s="510"/>
    </row>
    <row r="195" spans="1:109" s="28" customFormat="1" ht="12.75" customHeight="1" x14ac:dyDescent="0.15">
      <c r="A195" s="34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6"/>
      <c r="AG195" s="26"/>
      <c r="AH195" s="26"/>
      <c r="AI195" s="26"/>
      <c r="AJ195" s="26"/>
      <c r="AK195" s="26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  <c r="BM195" s="27"/>
      <c r="BN195" s="27"/>
      <c r="BO195" s="27"/>
      <c r="BP195" s="27"/>
      <c r="BQ195" s="27"/>
      <c r="BR195" s="27"/>
      <c r="BS195" s="27"/>
      <c r="BT195" s="27"/>
      <c r="BU195" s="27"/>
      <c r="BV195" s="27"/>
      <c r="BW195" s="23"/>
      <c r="BX195" s="15"/>
      <c r="DD195" s="37"/>
    </row>
  </sheetData>
  <sheetProtection algorithmName="SHA-512" hashValue="L6f0c60MrdoaQzeTwwX3368oqYMtbvs956omkDlGp2DAyVnFHdZ9p6MSnL81vDnqfWG4+YdLyc7FpYZC6B8Sqg==" saltValue="RnBgmxhO7WZwVccdlOXgQg==" spinCount="100000" sheet="1" objects="1" scenarios="1" selectLockedCells="1" selectUnlockedCells="1"/>
  <phoneticPr fontId="3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D196"/>
  <sheetViews>
    <sheetView zoomScale="90" zoomScaleNormal="90" workbookViewId="0"/>
  </sheetViews>
  <sheetFormatPr defaultRowHeight="13.5" x14ac:dyDescent="0.15"/>
  <cols>
    <col min="1" max="1" width="8.875" style="15" customWidth="1"/>
    <col min="2" max="3" width="10.5" style="40" bestFit="1" customWidth="1"/>
    <col min="4" max="4" width="9.5" style="40" bestFit="1" customWidth="1"/>
    <col min="5" max="5" width="10.875" style="40" bestFit="1" customWidth="1"/>
    <col min="6" max="6" width="8.25" style="40" bestFit="1" customWidth="1"/>
    <col min="7" max="7" width="7" style="40" bestFit="1" customWidth="1"/>
    <col min="8" max="9" width="8.75" style="40" bestFit="1" customWidth="1"/>
    <col min="10" max="10" width="16.625" style="40" bestFit="1" customWidth="1"/>
    <col min="11" max="11" width="4.25" style="40" bestFit="1" customWidth="1"/>
    <col min="12" max="12" width="11" style="40" bestFit="1" customWidth="1"/>
    <col min="13" max="13" width="8.75" style="40" bestFit="1" customWidth="1"/>
    <col min="14" max="14" width="7.25" style="40" bestFit="1" customWidth="1"/>
    <col min="15" max="15" width="16.625" style="40" bestFit="1" customWidth="1"/>
    <col min="16" max="16" width="9.5" style="40" bestFit="1" customWidth="1"/>
    <col min="17" max="17" width="11" style="40" bestFit="1" customWidth="1"/>
    <col min="18" max="18" width="8.75" style="40" bestFit="1" customWidth="1"/>
    <col min="19" max="19" width="5.625" style="40" bestFit="1" customWidth="1"/>
    <col min="20" max="20" width="7.75" style="40" bestFit="1" customWidth="1"/>
    <col min="21" max="21" width="8.75" style="40" bestFit="1" customWidth="1"/>
    <col min="22" max="22" width="6.75" style="40" bestFit="1" customWidth="1"/>
    <col min="23" max="23" width="8.25" style="40" bestFit="1" customWidth="1"/>
    <col min="24" max="24" width="8.75" style="40" bestFit="1" customWidth="1"/>
    <col min="25" max="25" width="7.75" style="40" bestFit="1" customWidth="1"/>
    <col min="26" max="26" width="4.25" style="40" bestFit="1" customWidth="1"/>
    <col min="27" max="27" width="8.75" style="40" bestFit="1" customWidth="1"/>
    <col min="28" max="28" width="5.625" style="40" bestFit="1" customWidth="1"/>
    <col min="29" max="29" width="3" style="23" bestFit="1" customWidth="1"/>
    <col min="30" max="30" width="1.625" style="23" customWidth="1"/>
    <col min="31" max="31" width="9" style="23"/>
  </cols>
  <sheetData>
    <row r="1" spans="1:31" s="24" customFormat="1" ht="16.5" customHeight="1" x14ac:dyDescent="0.15">
      <c r="A1" s="405"/>
      <c r="B1" s="443">
        <v>1</v>
      </c>
      <c r="C1" s="443">
        <v>2</v>
      </c>
      <c r="D1" s="443">
        <v>3</v>
      </c>
      <c r="E1" s="443">
        <v>4</v>
      </c>
      <c r="F1" s="443">
        <v>5</v>
      </c>
      <c r="G1" s="443">
        <v>6</v>
      </c>
      <c r="H1" s="443">
        <v>7</v>
      </c>
      <c r="I1" s="443">
        <v>8</v>
      </c>
      <c r="J1" s="443">
        <v>9</v>
      </c>
      <c r="K1" s="443">
        <v>10</v>
      </c>
      <c r="L1" s="443">
        <v>11</v>
      </c>
      <c r="M1" s="443">
        <v>12</v>
      </c>
      <c r="N1" s="443">
        <v>13</v>
      </c>
      <c r="O1" s="443">
        <v>14</v>
      </c>
      <c r="P1" s="443">
        <v>15</v>
      </c>
      <c r="Q1" s="443">
        <v>16</v>
      </c>
      <c r="R1" s="443">
        <v>17</v>
      </c>
      <c r="S1" s="443">
        <v>18</v>
      </c>
      <c r="T1" s="443">
        <v>19</v>
      </c>
      <c r="U1" s="443">
        <v>20</v>
      </c>
      <c r="V1" s="443">
        <v>21</v>
      </c>
      <c r="W1" s="443">
        <v>22</v>
      </c>
      <c r="X1" s="443">
        <v>23</v>
      </c>
      <c r="Y1" s="443">
        <v>24</v>
      </c>
      <c r="Z1" s="443">
        <v>25</v>
      </c>
      <c r="AA1" s="443">
        <v>26</v>
      </c>
      <c r="AB1" s="443">
        <v>27</v>
      </c>
      <c r="AC1" s="443">
        <v>28</v>
      </c>
      <c r="AD1" s="444"/>
    </row>
    <row r="2" spans="1:31" s="32" customFormat="1" x14ac:dyDescent="0.15">
      <c r="A2" s="400"/>
      <c r="B2" s="445" t="s">
        <v>923</v>
      </c>
      <c r="C2" s="446" t="s">
        <v>919</v>
      </c>
      <c r="D2" s="447" t="s">
        <v>920</v>
      </c>
      <c r="E2" s="448">
        <v>1</v>
      </c>
      <c r="F2" s="449" t="s">
        <v>918</v>
      </c>
      <c r="G2" s="449" t="s">
        <v>738</v>
      </c>
      <c r="H2" s="450">
        <v>1</v>
      </c>
      <c r="I2" s="451" t="s">
        <v>677</v>
      </c>
      <c r="J2" s="449" t="s">
        <v>662</v>
      </c>
      <c r="K2" s="452">
        <v>4</v>
      </c>
      <c r="L2" s="449" t="s">
        <v>681</v>
      </c>
      <c r="M2" s="449" t="s">
        <v>740</v>
      </c>
      <c r="N2" s="450">
        <v>1</v>
      </c>
      <c r="O2" s="451" t="s">
        <v>718</v>
      </c>
      <c r="P2" s="449" t="s">
        <v>686</v>
      </c>
      <c r="Q2" s="452">
        <v>1</v>
      </c>
      <c r="R2" s="451" t="s">
        <v>679</v>
      </c>
      <c r="S2" s="449" t="s">
        <v>732</v>
      </c>
      <c r="T2" s="452">
        <v>4</v>
      </c>
      <c r="U2" s="451" t="s">
        <v>678</v>
      </c>
      <c r="V2" s="449" t="s">
        <v>733</v>
      </c>
      <c r="W2" s="452">
        <v>2</v>
      </c>
      <c r="X2" s="451" t="s">
        <v>680</v>
      </c>
      <c r="Y2" s="449" t="s">
        <v>734</v>
      </c>
      <c r="Z2" s="452">
        <v>2</v>
      </c>
      <c r="AA2" s="451" t="s">
        <v>752</v>
      </c>
      <c r="AB2" s="449" t="s">
        <v>736</v>
      </c>
      <c r="AC2" s="453">
        <v>1</v>
      </c>
      <c r="AD2" s="454"/>
      <c r="AE2" s="33"/>
    </row>
    <row r="3" spans="1:31" s="32" customFormat="1" x14ac:dyDescent="0.15">
      <c r="A3" s="400"/>
      <c r="B3" s="445" t="s">
        <v>924</v>
      </c>
      <c r="C3" s="446" t="s">
        <v>919</v>
      </c>
      <c r="D3" s="447" t="s">
        <v>920</v>
      </c>
      <c r="E3" s="448">
        <v>1</v>
      </c>
      <c r="F3" s="449" t="s">
        <v>921</v>
      </c>
      <c r="G3" s="449" t="s">
        <v>738</v>
      </c>
      <c r="H3" s="450">
        <v>1</v>
      </c>
      <c r="I3" s="451" t="s">
        <v>677</v>
      </c>
      <c r="J3" s="449" t="s">
        <v>662</v>
      </c>
      <c r="K3" s="452">
        <v>4</v>
      </c>
      <c r="L3" s="449" t="s">
        <v>681</v>
      </c>
      <c r="M3" s="449" t="s">
        <v>740</v>
      </c>
      <c r="N3" s="450">
        <v>1</v>
      </c>
      <c r="O3" s="451" t="s">
        <v>718</v>
      </c>
      <c r="P3" s="449" t="s">
        <v>686</v>
      </c>
      <c r="Q3" s="452">
        <v>1</v>
      </c>
      <c r="R3" s="451" t="s">
        <v>679</v>
      </c>
      <c r="S3" s="449" t="s">
        <v>732</v>
      </c>
      <c r="T3" s="452">
        <v>4</v>
      </c>
      <c r="U3" s="451" t="s">
        <v>678</v>
      </c>
      <c r="V3" s="449" t="s">
        <v>733</v>
      </c>
      <c r="W3" s="452">
        <v>2</v>
      </c>
      <c r="X3" s="451" t="s">
        <v>680</v>
      </c>
      <c r="Y3" s="449" t="s">
        <v>734</v>
      </c>
      <c r="Z3" s="452">
        <v>2</v>
      </c>
      <c r="AA3" s="451" t="s">
        <v>805</v>
      </c>
      <c r="AB3" s="449" t="s">
        <v>736</v>
      </c>
      <c r="AC3" s="453">
        <v>1</v>
      </c>
      <c r="AD3" s="454"/>
      <c r="AE3" s="33"/>
    </row>
    <row r="4" spans="1:31" s="32" customFormat="1" x14ac:dyDescent="0.15">
      <c r="A4" s="400"/>
      <c r="B4" s="445" t="s">
        <v>925</v>
      </c>
      <c r="C4" s="446" t="s">
        <v>919</v>
      </c>
      <c r="D4" s="447" t="s">
        <v>920</v>
      </c>
      <c r="E4" s="448">
        <v>1</v>
      </c>
      <c r="F4" s="449" t="s">
        <v>922</v>
      </c>
      <c r="G4" s="449" t="s">
        <v>738</v>
      </c>
      <c r="H4" s="450">
        <v>1</v>
      </c>
      <c r="I4" s="451" t="s">
        <v>677</v>
      </c>
      <c r="J4" s="449" t="s">
        <v>662</v>
      </c>
      <c r="K4" s="452">
        <v>4</v>
      </c>
      <c r="L4" s="449" t="s">
        <v>681</v>
      </c>
      <c r="M4" s="449" t="s">
        <v>740</v>
      </c>
      <c r="N4" s="450">
        <v>1</v>
      </c>
      <c r="O4" s="451" t="s">
        <v>718</v>
      </c>
      <c r="P4" s="449" t="s">
        <v>686</v>
      </c>
      <c r="Q4" s="452">
        <v>1</v>
      </c>
      <c r="R4" s="451" t="s">
        <v>679</v>
      </c>
      <c r="S4" s="449" t="s">
        <v>732</v>
      </c>
      <c r="T4" s="452">
        <v>4</v>
      </c>
      <c r="U4" s="451" t="s">
        <v>678</v>
      </c>
      <c r="V4" s="449" t="s">
        <v>733</v>
      </c>
      <c r="W4" s="452">
        <v>2</v>
      </c>
      <c r="X4" s="451" t="s">
        <v>680</v>
      </c>
      <c r="Y4" s="449" t="s">
        <v>734</v>
      </c>
      <c r="Z4" s="452">
        <v>2</v>
      </c>
      <c r="AA4" s="451" t="s">
        <v>805</v>
      </c>
      <c r="AB4" s="449" t="s">
        <v>736</v>
      </c>
      <c r="AC4" s="453">
        <v>1</v>
      </c>
      <c r="AD4" s="454"/>
      <c r="AE4" s="33"/>
    </row>
    <row r="5" spans="1:31" s="23" customFormat="1" x14ac:dyDescent="0.15">
      <c r="A5" s="400"/>
      <c r="B5" s="445"/>
      <c r="C5" s="445"/>
      <c r="D5" s="445"/>
      <c r="E5" s="445"/>
      <c r="F5" s="445"/>
      <c r="G5" s="445"/>
      <c r="H5" s="445"/>
      <c r="I5" s="445"/>
      <c r="J5" s="445"/>
      <c r="K5" s="445"/>
      <c r="L5" s="445"/>
      <c r="M5" s="445"/>
      <c r="N5" s="445"/>
      <c r="O5" s="445"/>
      <c r="P5" s="445"/>
      <c r="Q5" s="445"/>
      <c r="R5" s="445"/>
      <c r="S5" s="445"/>
      <c r="T5" s="445"/>
      <c r="U5" s="445"/>
      <c r="V5" s="445"/>
      <c r="W5" s="445"/>
      <c r="X5" s="445"/>
      <c r="Y5" s="445"/>
      <c r="Z5" s="445"/>
      <c r="AA5" s="445"/>
      <c r="AB5" s="445"/>
      <c r="AC5" s="454"/>
      <c r="AD5" s="454"/>
    </row>
    <row r="6" spans="1:31" s="23" customFormat="1" x14ac:dyDescent="0.15">
      <c r="A6" s="400"/>
      <c r="B6" s="445"/>
      <c r="C6" s="445"/>
      <c r="D6" s="445"/>
      <c r="E6" s="445"/>
      <c r="F6" s="445"/>
      <c r="G6" s="445"/>
      <c r="H6" s="445"/>
      <c r="I6" s="445"/>
      <c r="J6" s="445"/>
      <c r="K6" s="445"/>
      <c r="L6" s="445"/>
      <c r="M6" s="445"/>
      <c r="N6" s="445"/>
      <c r="O6" s="445"/>
      <c r="P6" s="445"/>
      <c r="Q6" s="445"/>
      <c r="R6" s="445"/>
      <c r="S6" s="445"/>
      <c r="T6" s="445"/>
      <c r="U6" s="445"/>
      <c r="V6" s="445"/>
      <c r="W6" s="445"/>
      <c r="X6" s="445"/>
      <c r="Y6" s="445"/>
      <c r="Z6" s="445"/>
      <c r="AA6" s="445"/>
      <c r="AB6" s="445"/>
      <c r="AC6" s="454"/>
      <c r="AD6" s="454"/>
    </row>
    <row r="7" spans="1:31" x14ac:dyDescent="0.15">
      <c r="A7" s="400"/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445"/>
      <c r="R7" s="445"/>
      <c r="S7" s="445"/>
      <c r="T7" s="445"/>
      <c r="U7" s="445"/>
      <c r="V7" s="445"/>
      <c r="W7" s="445"/>
      <c r="X7" s="445"/>
      <c r="Y7" s="445"/>
      <c r="Z7" s="445"/>
      <c r="AA7" s="445"/>
      <c r="AB7" s="445"/>
      <c r="AC7" s="454"/>
      <c r="AD7" s="454"/>
    </row>
    <row r="8" spans="1:31" s="41" customFormat="1" ht="15" customHeight="1" thickBot="1" x14ac:dyDescent="0.2">
      <c r="A8" s="400"/>
      <c r="B8" s="455"/>
      <c r="C8" s="455"/>
      <c r="D8" s="455"/>
      <c r="E8" s="455"/>
      <c r="F8" s="455"/>
      <c r="G8" s="455"/>
      <c r="H8" s="455"/>
      <c r="I8" s="455"/>
      <c r="J8" s="400"/>
      <c r="K8" s="400"/>
      <c r="L8" s="400"/>
      <c r="M8" s="400"/>
      <c r="N8" s="400"/>
      <c r="O8" s="400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00"/>
      <c r="AC8" s="454"/>
      <c r="AD8" s="454"/>
    </row>
    <row r="9" spans="1:31" ht="15" customHeight="1" x14ac:dyDescent="0.15">
      <c r="A9" s="400"/>
      <c r="B9" s="456">
        <v>1</v>
      </c>
      <c r="C9" s="457">
        <v>2</v>
      </c>
      <c r="D9" s="458">
        <v>3</v>
      </c>
      <c r="E9" s="458">
        <v>4</v>
      </c>
      <c r="F9" s="459">
        <v>5</v>
      </c>
      <c r="G9" s="445"/>
      <c r="H9" s="445"/>
      <c r="I9" s="445"/>
      <c r="J9" s="445"/>
      <c r="K9" s="445"/>
      <c r="L9" s="445"/>
      <c r="M9" s="445"/>
      <c r="N9" s="445"/>
      <c r="O9" s="445"/>
      <c r="P9" s="445"/>
      <c r="Q9" s="445"/>
      <c r="R9" s="445"/>
      <c r="S9" s="445"/>
      <c r="T9" s="445"/>
      <c r="U9" s="445"/>
      <c r="V9" s="445"/>
      <c r="W9" s="445"/>
      <c r="X9" s="445"/>
      <c r="Y9" s="445"/>
      <c r="Z9" s="445"/>
      <c r="AA9" s="445"/>
      <c r="AB9" s="445"/>
      <c r="AC9" s="454"/>
      <c r="AD9" s="454"/>
    </row>
    <row r="10" spans="1:31" ht="15" customHeight="1" thickBot="1" x14ac:dyDescent="0.2">
      <c r="A10" s="400"/>
      <c r="B10" s="460" t="s">
        <v>982</v>
      </c>
      <c r="C10" s="461" t="s">
        <v>44</v>
      </c>
      <c r="D10" s="462"/>
      <c r="E10" s="463" t="s">
        <v>69</v>
      </c>
      <c r="F10" s="464" t="s">
        <v>43</v>
      </c>
      <c r="G10" s="445"/>
      <c r="H10" s="445"/>
      <c r="I10" s="445"/>
      <c r="J10" s="445"/>
      <c r="K10" s="445"/>
      <c r="L10" s="445"/>
      <c r="M10" s="445"/>
      <c r="N10" s="445"/>
      <c r="O10" s="445"/>
      <c r="P10" s="445"/>
      <c r="Q10" s="445"/>
      <c r="R10" s="445"/>
      <c r="S10" s="445"/>
      <c r="T10" s="445"/>
      <c r="U10" s="445"/>
      <c r="V10" s="445"/>
      <c r="W10" s="445"/>
      <c r="X10" s="445"/>
      <c r="Y10" s="445"/>
      <c r="Z10" s="445"/>
      <c r="AA10" s="445"/>
      <c r="AB10" s="445"/>
      <c r="AC10" s="454"/>
      <c r="AD10" s="454"/>
    </row>
    <row r="11" spans="1:31" ht="15" customHeight="1" x14ac:dyDescent="0.15">
      <c r="A11" s="400"/>
      <c r="B11" s="456" t="s">
        <v>1017</v>
      </c>
      <c r="C11" s="457" t="s">
        <v>1020</v>
      </c>
      <c r="D11" s="458" t="s">
        <v>1022</v>
      </c>
      <c r="E11" s="458" t="s">
        <v>1024</v>
      </c>
      <c r="F11" s="459">
        <v>1</v>
      </c>
      <c r="G11" s="445"/>
      <c r="H11" s="445"/>
      <c r="I11" s="445"/>
      <c r="J11" s="445"/>
      <c r="K11" s="445"/>
      <c r="L11" s="445"/>
      <c r="M11" s="445"/>
      <c r="N11" s="445"/>
      <c r="O11" s="445"/>
      <c r="P11" s="445"/>
      <c r="Q11" s="445"/>
      <c r="R11" s="445"/>
      <c r="S11" s="445"/>
      <c r="T11" s="445"/>
      <c r="U11" s="445"/>
      <c r="V11" s="445"/>
      <c r="W11" s="445"/>
      <c r="X11" s="445"/>
      <c r="Y11" s="445"/>
      <c r="Z11" s="445"/>
      <c r="AA11" s="445"/>
      <c r="AB11" s="445"/>
      <c r="AC11" s="454"/>
      <c r="AD11" s="454"/>
    </row>
    <row r="12" spans="1:31" ht="15" customHeight="1" x14ac:dyDescent="0.15">
      <c r="A12" s="400"/>
      <c r="B12" s="465" t="s">
        <v>1025</v>
      </c>
      <c r="C12" s="448" t="s">
        <v>1021</v>
      </c>
      <c r="D12" s="443" t="s">
        <v>1023</v>
      </c>
      <c r="E12" s="443" t="s">
        <v>1024</v>
      </c>
      <c r="F12" s="466">
        <v>1</v>
      </c>
      <c r="G12" s="445"/>
      <c r="H12" s="445"/>
      <c r="I12" s="445"/>
      <c r="J12" s="445"/>
      <c r="K12" s="445"/>
      <c r="L12" s="445"/>
      <c r="M12" s="445"/>
      <c r="N12" s="445"/>
      <c r="O12" s="445"/>
      <c r="P12" s="445"/>
      <c r="Q12" s="445"/>
      <c r="R12" s="445"/>
      <c r="S12" s="445"/>
      <c r="T12" s="445"/>
      <c r="U12" s="445"/>
      <c r="V12" s="445"/>
      <c r="W12" s="445"/>
      <c r="X12" s="445"/>
      <c r="Y12" s="445"/>
      <c r="Z12" s="445"/>
      <c r="AA12" s="445"/>
      <c r="AB12" s="445"/>
      <c r="AC12" s="454"/>
      <c r="AD12" s="454"/>
    </row>
    <row r="13" spans="1:31" ht="15" customHeight="1" x14ac:dyDescent="0.15">
      <c r="A13" s="400"/>
      <c r="B13" s="465" t="s">
        <v>1026</v>
      </c>
      <c r="C13" s="448" t="s">
        <v>1027</v>
      </c>
      <c r="D13" s="443" t="s">
        <v>1027</v>
      </c>
      <c r="E13" s="443" t="s">
        <v>1027</v>
      </c>
      <c r="F13" s="466" t="s">
        <v>1027</v>
      </c>
      <c r="G13" s="445"/>
      <c r="H13" s="445"/>
      <c r="I13" s="445"/>
      <c r="J13" s="445"/>
      <c r="K13" s="445"/>
      <c r="L13" s="445"/>
      <c r="M13" s="445"/>
      <c r="N13" s="445"/>
      <c r="O13" s="445"/>
      <c r="P13" s="445"/>
      <c r="Q13" s="445"/>
      <c r="R13" s="445"/>
      <c r="S13" s="445"/>
      <c r="T13" s="445"/>
      <c r="U13" s="445"/>
      <c r="V13" s="445"/>
      <c r="W13" s="445"/>
      <c r="X13" s="445"/>
      <c r="Y13" s="445"/>
      <c r="Z13" s="445"/>
      <c r="AA13" s="445"/>
      <c r="AB13" s="445"/>
      <c r="AC13" s="454"/>
      <c r="AD13" s="454"/>
    </row>
    <row r="14" spans="1:31" ht="15" customHeight="1" x14ac:dyDescent="0.15">
      <c r="A14" s="400"/>
      <c r="B14" s="465" t="s">
        <v>1125</v>
      </c>
      <c r="C14" s="448" t="s">
        <v>1027</v>
      </c>
      <c r="D14" s="443" t="s">
        <v>1027</v>
      </c>
      <c r="E14" s="443" t="s">
        <v>1027</v>
      </c>
      <c r="F14" s="466" t="s">
        <v>1027</v>
      </c>
      <c r="G14" s="445"/>
      <c r="H14" s="445"/>
      <c r="I14" s="445"/>
      <c r="J14" s="445"/>
      <c r="K14" s="445"/>
      <c r="L14" s="445"/>
      <c r="M14" s="445"/>
      <c r="N14" s="445"/>
      <c r="O14" s="445"/>
      <c r="P14" s="445"/>
      <c r="Q14" s="445"/>
      <c r="R14" s="445"/>
      <c r="S14" s="445"/>
      <c r="T14" s="445"/>
      <c r="U14" s="445"/>
      <c r="V14" s="445"/>
      <c r="W14" s="445"/>
      <c r="X14" s="445"/>
      <c r="Y14" s="445"/>
      <c r="Z14" s="445"/>
      <c r="AA14" s="445"/>
      <c r="AB14" s="445"/>
      <c r="AC14" s="454"/>
      <c r="AD14" s="454"/>
    </row>
    <row r="15" spans="1:31" ht="15" customHeight="1" x14ac:dyDescent="0.15">
      <c r="A15" s="400"/>
      <c r="B15" s="465" t="s">
        <v>1126</v>
      </c>
      <c r="C15" s="448" t="s">
        <v>1027</v>
      </c>
      <c r="D15" s="443" t="s">
        <v>1027</v>
      </c>
      <c r="E15" s="443" t="s">
        <v>1027</v>
      </c>
      <c r="F15" s="466" t="s">
        <v>1027</v>
      </c>
      <c r="G15" s="445"/>
      <c r="H15" s="445"/>
      <c r="I15" s="445"/>
      <c r="J15" s="445"/>
      <c r="K15" s="445"/>
      <c r="L15" s="445"/>
      <c r="M15" s="445"/>
      <c r="N15" s="445"/>
      <c r="O15" s="445"/>
      <c r="P15" s="445"/>
      <c r="Q15" s="445"/>
      <c r="R15" s="445"/>
      <c r="S15" s="445"/>
      <c r="T15" s="445"/>
      <c r="U15" s="445"/>
      <c r="V15" s="445"/>
      <c r="W15" s="445"/>
      <c r="X15" s="445"/>
      <c r="Y15" s="445"/>
      <c r="Z15" s="445"/>
      <c r="AA15" s="445"/>
      <c r="AB15" s="445"/>
      <c r="AC15" s="454"/>
      <c r="AD15" s="454"/>
    </row>
    <row r="16" spans="1:31" ht="15" customHeight="1" thickBot="1" x14ac:dyDescent="0.2">
      <c r="A16" s="400"/>
      <c r="B16" s="467" t="s">
        <v>1028</v>
      </c>
      <c r="C16" s="468" t="s">
        <v>999</v>
      </c>
      <c r="D16" s="469" t="s">
        <v>999</v>
      </c>
      <c r="E16" s="469" t="s">
        <v>999</v>
      </c>
      <c r="F16" s="470" t="s">
        <v>999</v>
      </c>
      <c r="G16" s="445"/>
      <c r="H16" s="445"/>
      <c r="I16" s="445"/>
      <c r="J16" s="445"/>
      <c r="K16" s="445"/>
      <c r="L16" s="445"/>
      <c r="M16" s="445"/>
      <c r="N16" s="445"/>
      <c r="O16" s="445"/>
      <c r="P16" s="445"/>
      <c r="Q16" s="445"/>
      <c r="R16" s="445"/>
      <c r="S16" s="445"/>
      <c r="T16" s="445"/>
      <c r="U16" s="445"/>
      <c r="V16" s="445"/>
      <c r="W16" s="445"/>
      <c r="X16" s="445"/>
      <c r="Y16" s="445"/>
      <c r="Z16" s="445"/>
      <c r="AA16" s="445"/>
      <c r="AB16" s="445"/>
      <c r="AC16" s="454"/>
      <c r="AD16" s="454"/>
    </row>
    <row r="17" spans="1:35" s="41" customFormat="1" ht="15" customHeight="1" thickBot="1" x14ac:dyDescent="0.2">
      <c r="A17" s="400"/>
      <c r="B17" s="455"/>
      <c r="C17" s="455"/>
      <c r="D17" s="455"/>
      <c r="E17" s="455"/>
      <c r="F17" s="455"/>
      <c r="G17" s="455"/>
      <c r="H17" s="455"/>
      <c r="I17" s="455"/>
      <c r="J17" s="400"/>
      <c r="K17" s="400"/>
      <c r="L17" s="400"/>
      <c r="M17" s="400"/>
      <c r="N17" s="400"/>
      <c r="O17" s="400"/>
      <c r="P17" s="455"/>
      <c r="Q17" s="455"/>
      <c r="R17" s="455"/>
      <c r="S17" s="455"/>
      <c r="T17" s="455"/>
      <c r="U17" s="455"/>
      <c r="V17" s="455"/>
      <c r="W17" s="455"/>
      <c r="X17" s="455"/>
      <c r="Y17" s="455"/>
      <c r="Z17" s="455"/>
      <c r="AA17" s="455"/>
      <c r="AB17" s="400"/>
      <c r="AC17" s="454"/>
      <c r="AD17" s="454"/>
    </row>
    <row r="18" spans="1:35" s="19" customFormat="1" ht="15" customHeight="1" x14ac:dyDescent="0.15">
      <c r="A18" s="455"/>
      <c r="B18" s="471">
        <v>1</v>
      </c>
      <c r="C18" s="472">
        <v>2</v>
      </c>
      <c r="D18" s="473">
        <v>3</v>
      </c>
      <c r="E18" s="473">
        <v>4</v>
      </c>
      <c r="F18" s="473">
        <v>5</v>
      </c>
      <c r="G18" s="474">
        <v>6</v>
      </c>
      <c r="H18" s="475">
        <v>7</v>
      </c>
      <c r="I18" s="473">
        <v>8</v>
      </c>
      <c r="J18" s="473">
        <v>9</v>
      </c>
      <c r="K18" s="473">
        <v>10</v>
      </c>
      <c r="L18" s="476">
        <v>11</v>
      </c>
      <c r="M18" s="475">
        <v>12</v>
      </c>
      <c r="N18" s="473">
        <v>13</v>
      </c>
      <c r="O18" s="473">
        <v>14</v>
      </c>
      <c r="P18" s="473">
        <v>15</v>
      </c>
      <c r="Q18" s="476">
        <v>16</v>
      </c>
      <c r="R18" s="475">
        <v>17</v>
      </c>
      <c r="S18" s="473">
        <v>18</v>
      </c>
      <c r="T18" s="473">
        <v>19</v>
      </c>
      <c r="U18" s="473">
        <v>20</v>
      </c>
      <c r="V18" s="476">
        <v>21</v>
      </c>
      <c r="W18" s="477">
        <v>22</v>
      </c>
      <c r="X18" s="477">
        <v>23</v>
      </c>
      <c r="Y18" s="477">
        <v>24</v>
      </c>
      <c r="Z18" s="477">
        <v>25</v>
      </c>
      <c r="AA18" s="478">
        <v>26</v>
      </c>
      <c r="AB18" s="455"/>
      <c r="AC18" s="455"/>
      <c r="AD18" s="455"/>
    </row>
    <row r="19" spans="1:35" s="34" customFormat="1" ht="15" customHeight="1" thickBot="1" x14ac:dyDescent="0.2">
      <c r="A19" s="455"/>
      <c r="B19" s="460" t="s">
        <v>982</v>
      </c>
      <c r="C19" s="462" t="s">
        <v>44</v>
      </c>
      <c r="D19" s="463"/>
      <c r="E19" s="463" t="s">
        <v>69</v>
      </c>
      <c r="F19" s="463" t="s">
        <v>43</v>
      </c>
      <c r="G19" s="479"/>
      <c r="H19" s="480" t="s">
        <v>44</v>
      </c>
      <c r="I19" s="469"/>
      <c r="J19" s="469" t="s">
        <v>69</v>
      </c>
      <c r="K19" s="469" t="s">
        <v>43</v>
      </c>
      <c r="L19" s="470" t="s">
        <v>81</v>
      </c>
      <c r="M19" s="480" t="s">
        <v>44</v>
      </c>
      <c r="N19" s="469"/>
      <c r="O19" s="469" t="s">
        <v>69</v>
      </c>
      <c r="P19" s="469" t="s">
        <v>43</v>
      </c>
      <c r="Q19" s="470" t="s">
        <v>81</v>
      </c>
      <c r="R19" s="480" t="s">
        <v>44</v>
      </c>
      <c r="S19" s="469"/>
      <c r="T19" s="469" t="s">
        <v>69</v>
      </c>
      <c r="U19" s="469" t="s">
        <v>43</v>
      </c>
      <c r="V19" s="470" t="s">
        <v>81</v>
      </c>
      <c r="W19" s="468" t="s">
        <v>44</v>
      </c>
      <c r="X19" s="469"/>
      <c r="Y19" s="469" t="s">
        <v>69</v>
      </c>
      <c r="Z19" s="469" t="s">
        <v>43</v>
      </c>
      <c r="AA19" s="470" t="s">
        <v>81</v>
      </c>
      <c r="AB19" s="445"/>
      <c r="AC19" s="481"/>
      <c r="AD19" s="482"/>
      <c r="AE19" s="42"/>
      <c r="AF19" s="42"/>
    </row>
    <row r="20" spans="1:35" s="34" customFormat="1" ht="15" customHeight="1" x14ac:dyDescent="0.15">
      <c r="A20" s="455"/>
      <c r="B20" s="456" t="s">
        <v>1037</v>
      </c>
      <c r="C20" s="457" t="s">
        <v>1011</v>
      </c>
      <c r="D20" s="458" t="s">
        <v>1013</v>
      </c>
      <c r="E20" s="458" t="s">
        <v>1003</v>
      </c>
      <c r="F20" s="458">
        <v>1</v>
      </c>
      <c r="G20" s="474" t="s">
        <v>1030</v>
      </c>
      <c r="H20" s="483" t="s">
        <v>171</v>
      </c>
      <c r="I20" s="458" t="s">
        <v>975</v>
      </c>
      <c r="J20" s="458" t="s">
        <v>168</v>
      </c>
      <c r="K20" s="458">
        <v>1</v>
      </c>
      <c r="L20" s="459" t="s">
        <v>206</v>
      </c>
      <c r="M20" s="483" t="s">
        <v>1180</v>
      </c>
      <c r="N20" s="458" t="s">
        <v>1181</v>
      </c>
      <c r="O20" s="458" t="s">
        <v>1180</v>
      </c>
      <c r="P20" s="458" t="s">
        <v>1180</v>
      </c>
      <c r="Q20" s="459" t="s">
        <v>1180</v>
      </c>
      <c r="R20" s="484" t="s">
        <v>983</v>
      </c>
      <c r="S20" s="485" t="s">
        <v>984</v>
      </c>
      <c r="T20" s="485" t="s">
        <v>755</v>
      </c>
      <c r="U20" s="485">
        <v>4</v>
      </c>
      <c r="V20" s="486" t="s">
        <v>989</v>
      </c>
      <c r="W20" s="483" t="s">
        <v>1180</v>
      </c>
      <c r="X20" s="458" t="s">
        <v>1181</v>
      </c>
      <c r="Y20" s="458" t="s">
        <v>1180</v>
      </c>
      <c r="Z20" s="458" t="s">
        <v>1180</v>
      </c>
      <c r="AA20" s="459" t="s">
        <v>1180</v>
      </c>
      <c r="AB20" s="445"/>
      <c r="AC20" s="481"/>
      <c r="AD20" s="482"/>
      <c r="AE20" s="42"/>
      <c r="AF20" s="42"/>
    </row>
    <row r="21" spans="1:35" s="34" customFormat="1" ht="15" customHeight="1" x14ac:dyDescent="0.15">
      <c r="A21" s="455"/>
      <c r="B21" s="465" t="s">
        <v>1038</v>
      </c>
      <c r="C21" s="448" t="s">
        <v>1010</v>
      </c>
      <c r="D21" s="443" t="s">
        <v>746</v>
      </c>
      <c r="E21" s="443" t="s">
        <v>351</v>
      </c>
      <c r="F21" s="443">
        <v>1</v>
      </c>
      <c r="G21" s="451" t="s">
        <v>1029</v>
      </c>
      <c r="H21" s="487" t="s">
        <v>170</v>
      </c>
      <c r="I21" s="443" t="s">
        <v>974</v>
      </c>
      <c r="J21" s="443" t="s">
        <v>168</v>
      </c>
      <c r="K21" s="443">
        <v>1</v>
      </c>
      <c r="L21" s="466" t="s">
        <v>207</v>
      </c>
      <c r="M21" s="487" t="s">
        <v>1180</v>
      </c>
      <c r="N21" s="443" t="s">
        <v>1181</v>
      </c>
      <c r="O21" s="443" t="s">
        <v>1180</v>
      </c>
      <c r="P21" s="443" t="s">
        <v>1180</v>
      </c>
      <c r="Q21" s="466" t="s">
        <v>1180</v>
      </c>
      <c r="R21" s="487" t="s">
        <v>533</v>
      </c>
      <c r="S21" s="443" t="s">
        <v>985</v>
      </c>
      <c r="T21" s="443" t="s">
        <v>755</v>
      </c>
      <c r="U21" s="443">
        <v>4</v>
      </c>
      <c r="V21" s="466" t="s">
        <v>990</v>
      </c>
      <c r="W21" s="487" t="s">
        <v>1180</v>
      </c>
      <c r="X21" s="443" t="s">
        <v>1181</v>
      </c>
      <c r="Y21" s="443" t="s">
        <v>1180</v>
      </c>
      <c r="Z21" s="443" t="s">
        <v>1180</v>
      </c>
      <c r="AA21" s="466" t="s">
        <v>1180</v>
      </c>
      <c r="AB21" s="445"/>
      <c r="AC21" s="481"/>
      <c r="AD21" s="482"/>
      <c r="AE21" s="42"/>
      <c r="AF21" s="42"/>
    </row>
    <row r="22" spans="1:35" s="34" customFormat="1" ht="15" customHeight="1" x14ac:dyDescent="0.15">
      <c r="A22" s="455"/>
      <c r="B22" s="465" t="s">
        <v>1039</v>
      </c>
      <c r="C22" s="448" t="s">
        <v>1010</v>
      </c>
      <c r="D22" s="443" t="s">
        <v>746</v>
      </c>
      <c r="E22" s="443" t="s">
        <v>351</v>
      </c>
      <c r="F22" s="443">
        <v>1</v>
      </c>
      <c r="G22" s="451" t="s">
        <v>1029</v>
      </c>
      <c r="H22" s="487" t="s">
        <v>167</v>
      </c>
      <c r="I22" s="443" t="s">
        <v>976</v>
      </c>
      <c r="J22" s="443" t="s">
        <v>168</v>
      </c>
      <c r="K22" s="443">
        <v>1</v>
      </c>
      <c r="L22" s="466" t="s">
        <v>209</v>
      </c>
      <c r="M22" s="487" t="s">
        <v>1180</v>
      </c>
      <c r="N22" s="443" t="s">
        <v>1181</v>
      </c>
      <c r="O22" s="443" t="s">
        <v>1180</v>
      </c>
      <c r="P22" s="443" t="s">
        <v>1180</v>
      </c>
      <c r="Q22" s="466" t="s">
        <v>1180</v>
      </c>
      <c r="R22" s="487" t="s">
        <v>533</v>
      </c>
      <c r="S22" s="443" t="s">
        <v>985</v>
      </c>
      <c r="T22" s="443" t="s">
        <v>755</v>
      </c>
      <c r="U22" s="443">
        <v>4</v>
      </c>
      <c r="V22" s="466" t="s">
        <v>990</v>
      </c>
      <c r="W22" s="487" t="s">
        <v>1180</v>
      </c>
      <c r="X22" s="443" t="s">
        <v>1181</v>
      </c>
      <c r="Y22" s="443" t="s">
        <v>1180</v>
      </c>
      <c r="Z22" s="443" t="s">
        <v>1180</v>
      </c>
      <c r="AA22" s="466" t="s">
        <v>1180</v>
      </c>
      <c r="AB22" s="445"/>
      <c r="AC22" s="481"/>
      <c r="AD22" s="482"/>
      <c r="AE22" s="42"/>
      <c r="AF22" s="42"/>
    </row>
    <row r="23" spans="1:35" s="34" customFormat="1" ht="15" customHeight="1" x14ac:dyDescent="0.15">
      <c r="A23" s="455"/>
      <c r="B23" s="465" t="s">
        <v>1040</v>
      </c>
      <c r="C23" s="448" t="s">
        <v>1010</v>
      </c>
      <c r="D23" s="443" t="s">
        <v>746</v>
      </c>
      <c r="E23" s="443" t="s">
        <v>351</v>
      </c>
      <c r="F23" s="443">
        <v>1</v>
      </c>
      <c r="G23" s="451" t="s">
        <v>1029</v>
      </c>
      <c r="H23" s="487" t="s">
        <v>167</v>
      </c>
      <c r="I23" s="443" t="s">
        <v>976</v>
      </c>
      <c r="J23" s="443" t="s">
        <v>168</v>
      </c>
      <c r="K23" s="443">
        <v>1</v>
      </c>
      <c r="L23" s="466" t="s">
        <v>209</v>
      </c>
      <c r="M23" s="487" t="s">
        <v>1180</v>
      </c>
      <c r="N23" s="443" t="s">
        <v>1181</v>
      </c>
      <c r="O23" s="443" t="s">
        <v>1180</v>
      </c>
      <c r="P23" s="443" t="s">
        <v>1180</v>
      </c>
      <c r="Q23" s="466" t="s">
        <v>1180</v>
      </c>
      <c r="R23" s="487" t="s">
        <v>986</v>
      </c>
      <c r="S23" s="443" t="s">
        <v>987</v>
      </c>
      <c r="T23" s="443" t="s">
        <v>755</v>
      </c>
      <c r="U23" s="443">
        <v>4</v>
      </c>
      <c r="V23" s="466" t="s">
        <v>991</v>
      </c>
      <c r="W23" s="487" t="s">
        <v>1180</v>
      </c>
      <c r="X23" s="443" t="s">
        <v>1181</v>
      </c>
      <c r="Y23" s="443" t="s">
        <v>1180</v>
      </c>
      <c r="Z23" s="443" t="s">
        <v>1180</v>
      </c>
      <c r="AA23" s="466" t="s">
        <v>1180</v>
      </c>
      <c r="AB23" s="445"/>
      <c r="AC23" s="481"/>
      <c r="AD23" s="482"/>
      <c r="AE23" s="42"/>
      <c r="AF23" s="42"/>
    </row>
    <row r="24" spans="1:35" s="34" customFormat="1" ht="15" customHeight="1" x14ac:dyDescent="0.15">
      <c r="A24" s="455"/>
      <c r="B24" s="465" t="s">
        <v>1041</v>
      </c>
      <c r="C24" s="448" t="s">
        <v>1010</v>
      </c>
      <c r="D24" s="443" t="s">
        <v>746</v>
      </c>
      <c r="E24" s="443" t="s">
        <v>351</v>
      </c>
      <c r="F24" s="443">
        <v>1</v>
      </c>
      <c r="G24" s="451" t="s">
        <v>1029</v>
      </c>
      <c r="H24" s="487" t="s">
        <v>169</v>
      </c>
      <c r="I24" s="443" t="s">
        <v>973</v>
      </c>
      <c r="J24" s="443" t="s">
        <v>168</v>
      </c>
      <c r="K24" s="443">
        <v>1</v>
      </c>
      <c r="L24" s="466" t="s">
        <v>208</v>
      </c>
      <c r="M24" s="487" t="s">
        <v>1180</v>
      </c>
      <c r="N24" s="443" t="s">
        <v>1181</v>
      </c>
      <c r="O24" s="443" t="s">
        <v>1180</v>
      </c>
      <c r="P24" s="443" t="s">
        <v>1180</v>
      </c>
      <c r="Q24" s="466" t="s">
        <v>1180</v>
      </c>
      <c r="R24" s="487" t="s">
        <v>986</v>
      </c>
      <c r="S24" s="443" t="s">
        <v>987</v>
      </c>
      <c r="T24" s="443" t="s">
        <v>755</v>
      </c>
      <c r="U24" s="443">
        <v>4</v>
      </c>
      <c r="V24" s="466" t="s">
        <v>991</v>
      </c>
      <c r="W24" s="487" t="s">
        <v>1180</v>
      </c>
      <c r="X24" s="443" t="s">
        <v>1181</v>
      </c>
      <c r="Y24" s="443" t="s">
        <v>1180</v>
      </c>
      <c r="Z24" s="443" t="s">
        <v>1180</v>
      </c>
      <c r="AA24" s="466" t="s">
        <v>1180</v>
      </c>
      <c r="AB24" s="445"/>
      <c r="AC24" s="481"/>
      <c r="AD24" s="482"/>
      <c r="AE24" s="42"/>
      <c r="AF24" s="42"/>
    </row>
    <row r="25" spans="1:35" s="34" customFormat="1" ht="15" customHeight="1" x14ac:dyDescent="0.15">
      <c r="A25" s="455"/>
      <c r="B25" s="465" t="s">
        <v>1042</v>
      </c>
      <c r="C25" s="448" t="s">
        <v>1010</v>
      </c>
      <c r="D25" s="443" t="s">
        <v>746</v>
      </c>
      <c r="E25" s="443" t="s">
        <v>351</v>
      </c>
      <c r="F25" s="443">
        <v>1</v>
      </c>
      <c r="G25" s="451" t="s">
        <v>1029</v>
      </c>
      <c r="H25" s="487" t="s">
        <v>167</v>
      </c>
      <c r="I25" s="443" t="s">
        <v>976</v>
      </c>
      <c r="J25" s="443" t="s">
        <v>168</v>
      </c>
      <c r="K25" s="443">
        <v>1</v>
      </c>
      <c r="L25" s="466" t="s">
        <v>209</v>
      </c>
      <c r="M25" s="487" t="s">
        <v>1180</v>
      </c>
      <c r="N25" s="443" t="s">
        <v>1181</v>
      </c>
      <c r="O25" s="443" t="s">
        <v>1180</v>
      </c>
      <c r="P25" s="443" t="s">
        <v>1180</v>
      </c>
      <c r="Q25" s="466" t="s">
        <v>1180</v>
      </c>
      <c r="R25" s="487" t="s">
        <v>983</v>
      </c>
      <c r="S25" s="443" t="s">
        <v>984</v>
      </c>
      <c r="T25" s="443" t="s">
        <v>755</v>
      </c>
      <c r="U25" s="443">
        <v>4</v>
      </c>
      <c r="V25" s="466" t="s">
        <v>988</v>
      </c>
      <c r="W25" s="487" t="s">
        <v>1180</v>
      </c>
      <c r="X25" s="443" t="s">
        <v>1181</v>
      </c>
      <c r="Y25" s="443" t="s">
        <v>1180</v>
      </c>
      <c r="Z25" s="443" t="s">
        <v>1180</v>
      </c>
      <c r="AA25" s="466" t="s">
        <v>1180</v>
      </c>
      <c r="AB25" s="445"/>
      <c r="AC25" s="481"/>
      <c r="AD25" s="482"/>
      <c r="AE25" s="42"/>
      <c r="AF25" s="42"/>
    </row>
    <row r="26" spans="1:35" s="34" customFormat="1" ht="15" customHeight="1" x14ac:dyDescent="0.15">
      <c r="A26" s="455"/>
      <c r="B26" s="465" t="s">
        <v>1043</v>
      </c>
      <c r="C26" s="448" t="s">
        <v>1015</v>
      </c>
      <c r="D26" s="443" t="s">
        <v>1018</v>
      </c>
      <c r="E26" s="443" t="s">
        <v>1003</v>
      </c>
      <c r="F26" s="443">
        <v>1</v>
      </c>
      <c r="G26" s="451" t="s">
        <v>1030</v>
      </c>
      <c r="H26" s="487" t="s">
        <v>191</v>
      </c>
      <c r="I26" s="443" t="s">
        <v>979</v>
      </c>
      <c r="J26" s="443" t="s">
        <v>981</v>
      </c>
      <c r="K26" s="443">
        <v>1</v>
      </c>
      <c r="L26" s="466" t="s">
        <v>211</v>
      </c>
      <c r="M26" s="487" t="s">
        <v>191</v>
      </c>
      <c r="N26" s="443" t="s">
        <v>979</v>
      </c>
      <c r="O26" s="443" t="s">
        <v>981</v>
      </c>
      <c r="P26" s="443">
        <v>1</v>
      </c>
      <c r="Q26" s="466" t="s">
        <v>211</v>
      </c>
      <c r="R26" s="487" t="s">
        <v>983</v>
      </c>
      <c r="S26" s="443" t="s">
        <v>984</v>
      </c>
      <c r="T26" s="443" t="s">
        <v>755</v>
      </c>
      <c r="U26" s="443">
        <v>4</v>
      </c>
      <c r="V26" s="466" t="s">
        <v>989</v>
      </c>
      <c r="W26" s="487" t="s">
        <v>1180</v>
      </c>
      <c r="X26" s="443" t="s">
        <v>1181</v>
      </c>
      <c r="Y26" s="443" t="s">
        <v>1180</v>
      </c>
      <c r="Z26" s="443" t="s">
        <v>1180</v>
      </c>
      <c r="AA26" s="466" t="s">
        <v>1180</v>
      </c>
      <c r="AB26" s="455"/>
      <c r="AC26" s="482"/>
      <c r="AD26" s="488"/>
    </row>
    <row r="27" spans="1:35" s="34" customFormat="1" ht="15" customHeight="1" x14ac:dyDescent="0.15">
      <c r="A27" s="455"/>
      <c r="B27" s="489" t="s">
        <v>1044</v>
      </c>
      <c r="C27" s="448" t="s">
        <v>1015</v>
      </c>
      <c r="D27" s="443" t="s">
        <v>770</v>
      </c>
      <c r="E27" s="443" t="s">
        <v>351</v>
      </c>
      <c r="F27" s="443">
        <v>1</v>
      </c>
      <c r="G27" s="451" t="s">
        <v>1029</v>
      </c>
      <c r="H27" s="487" t="s">
        <v>191</v>
      </c>
      <c r="I27" s="443" t="s">
        <v>979</v>
      </c>
      <c r="J27" s="443" t="s">
        <v>981</v>
      </c>
      <c r="K27" s="443">
        <v>1</v>
      </c>
      <c r="L27" s="466" t="s">
        <v>211</v>
      </c>
      <c r="M27" s="487" t="s">
        <v>190</v>
      </c>
      <c r="N27" s="443" t="s">
        <v>978</v>
      </c>
      <c r="O27" s="443" t="s">
        <v>981</v>
      </c>
      <c r="P27" s="443">
        <v>1</v>
      </c>
      <c r="Q27" s="466" t="s">
        <v>212</v>
      </c>
      <c r="R27" s="487" t="s">
        <v>983</v>
      </c>
      <c r="S27" s="443" t="s">
        <v>984</v>
      </c>
      <c r="T27" s="443" t="s">
        <v>755</v>
      </c>
      <c r="U27" s="443">
        <v>2</v>
      </c>
      <c r="V27" s="466" t="s">
        <v>989</v>
      </c>
      <c r="W27" s="448" t="s">
        <v>533</v>
      </c>
      <c r="X27" s="443" t="s">
        <v>985</v>
      </c>
      <c r="Y27" s="443" t="s">
        <v>755</v>
      </c>
      <c r="Z27" s="443">
        <v>2</v>
      </c>
      <c r="AA27" s="466" t="s">
        <v>990</v>
      </c>
      <c r="AB27" s="445"/>
      <c r="AC27" s="481"/>
      <c r="AD27" s="481"/>
      <c r="AE27" s="25"/>
      <c r="AF27" s="25"/>
      <c r="AG27" s="42"/>
      <c r="AH27" s="42"/>
      <c r="AI27" s="42"/>
    </row>
    <row r="28" spans="1:35" s="34" customFormat="1" ht="15" customHeight="1" x14ac:dyDescent="0.15">
      <c r="A28" s="455"/>
      <c r="B28" s="465" t="s">
        <v>1045</v>
      </c>
      <c r="C28" s="448" t="s">
        <v>1015</v>
      </c>
      <c r="D28" s="443" t="s">
        <v>770</v>
      </c>
      <c r="E28" s="443" t="s">
        <v>351</v>
      </c>
      <c r="F28" s="443">
        <v>1</v>
      </c>
      <c r="G28" s="451" t="s">
        <v>1029</v>
      </c>
      <c r="H28" s="487" t="s">
        <v>191</v>
      </c>
      <c r="I28" s="443" t="s">
        <v>979</v>
      </c>
      <c r="J28" s="443" t="s">
        <v>981</v>
      </c>
      <c r="K28" s="443">
        <v>1</v>
      </c>
      <c r="L28" s="466" t="s">
        <v>211</v>
      </c>
      <c r="M28" s="487" t="s">
        <v>189</v>
      </c>
      <c r="N28" s="443" t="s">
        <v>977</v>
      </c>
      <c r="O28" s="443" t="s">
        <v>981</v>
      </c>
      <c r="P28" s="443">
        <v>1</v>
      </c>
      <c r="Q28" s="466" t="s">
        <v>213</v>
      </c>
      <c r="R28" s="487" t="s">
        <v>983</v>
      </c>
      <c r="S28" s="443" t="s">
        <v>984</v>
      </c>
      <c r="T28" s="443" t="s">
        <v>755</v>
      </c>
      <c r="U28" s="443">
        <v>2</v>
      </c>
      <c r="V28" s="466" t="s">
        <v>989</v>
      </c>
      <c r="W28" s="448" t="s">
        <v>986</v>
      </c>
      <c r="X28" s="443" t="s">
        <v>987</v>
      </c>
      <c r="Y28" s="443" t="s">
        <v>755</v>
      </c>
      <c r="Z28" s="443">
        <v>2</v>
      </c>
      <c r="AA28" s="466" t="s">
        <v>991</v>
      </c>
      <c r="AB28" s="445"/>
      <c r="AC28" s="481"/>
      <c r="AD28" s="481"/>
      <c r="AE28" s="25"/>
      <c r="AF28" s="25"/>
      <c r="AG28" s="42"/>
      <c r="AH28" s="42"/>
      <c r="AI28" s="42"/>
    </row>
    <row r="29" spans="1:35" s="34" customFormat="1" ht="15" customHeight="1" x14ac:dyDescent="0.15">
      <c r="A29" s="455"/>
      <c r="B29" s="465" t="s">
        <v>1046</v>
      </c>
      <c r="C29" s="448" t="s">
        <v>1015</v>
      </c>
      <c r="D29" s="443" t="s">
        <v>770</v>
      </c>
      <c r="E29" s="443" t="s">
        <v>351</v>
      </c>
      <c r="F29" s="443">
        <v>1</v>
      </c>
      <c r="G29" s="451" t="s">
        <v>1029</v>
      </c>
      <c r="H29" s="487" t="s">
        <v>191</v>
      </c>
      <c r="I29" s="443" t="s">
        <v>979</v>
      </c>
      <c r="J29" s="443" t="s">
        <v>981</v>
      </c>
      <c r="K29" s="443">
        <v>1</v>
      </c>
      <c r="L29" s="466" t="s">
        <v>211</v>
      </c>
      <c r="M29" s="487" t="s">
        <v>192</v>
      </c>
      <c r="N29" s="443" t="s">
        <v>980</v>
      </c>
      <c r="O29" s="443" t="s">
        <v>981</v>
      </c>
      <c r="P29" s="443">
        <v>1</v>
      </c>
      <c r="Q29" s="466" t="s">
        <v>214</v>
      </c>
      <c r="R29" s="487" t="s">
        <v>983</v>
      </c>
      <c r="S29" s="443" t="s">
        <v>984</v>
      </c>
      <c r="T29" s="443" t="s">
        <v>755</v>
      </c>
      <c r="U29" s="443">
        <v>4</v>
      </c>
      <c r="V29" s="466" t="s">
        <v>989</v>
      </c>
      <c r="W29" s="487" t="s">
        <v>1180</v>
      </c>
      <c r="X29" s="443" t="s">
        <v>1181</v>
      </c>
      <c r="Y29" s="443" t="s">
        <v>1180</v>
      </c>
      <c r="Z29" s="443" t="s">
        <v>1180</v>
      </c>
      <c r="AA29" s="466" t="s">
        <v>1180</v>
      </c>
      <c r="AB29" s="445"/>
      <c r="AC29" s="481"/>
      <c r="AD29" s="481"/>
      <c r="AE29" s="25"/>
      <c r="AF29" s="25"/>
      <c r="AG29" s="42"/>
      <c r="AH29" s="42"/>
      <c r="AI29" s="42"/>
    </row>
    <row r="30" spans="1:35" s="34" customFormat="1" ht="15" customHeight="1" x14ac:dyDescent="0.15">
      <c r="A30" s="455"/>
      <c r="B30" s="465" t="s">
        <v>1047</v>
      </c>
      <c r="C30" s="448" t="s">
        <v>1015</v>
      </c>
      <c r="D30" s="443" t="s">
        <v>770</v>
      </c>
      <c r="E30" s="443" t="s">
        <v>351</v>
      </c>
      <c r="F30" s="443">
        <v>1</v>
      </c>
      <c r="G30" s="451" t="s">
        <v>1029</v>
      </c>
      <c r="H30" s="487" t="s">
        <v>190</v>
      </c>
      <c r="I30" s="443" t="s">
        <v>978</v>
      </c>
      <c r="J30" s="443" t="s">
        <v>981</v>
      </c>
      <c r="K30" s="443">
        <v>1</v>
      </c>
      <c r="L30" s="466" t="s">
        <v>212</v>
      </c>
      <c r="M30" s="487" t="s">
        <v>191</v>
      </c>
      <c r="N30" s="443" t="s">
        <v>979</v>
      </c>
      <c r="O30" s="443" t="s">
        <v>981</v>
      </c>
      <c r="P30" s="443">
        <v>1</v>
      </c>
      <c r="Q30" s="466" t="s">
        <v>211</v>
      </c>
      <c r="R30" s="487" t="s">
        <v>533</v>
      </c>
      <c r="S30" s="443" t="s">
        <v>985</v>
      </c>
      <c r="T30" s="443" t="s">
        <v>755</v>
      </c>
      <c r="U30" s="443">
        <v>2</v>
      </c>
      <c r="V30" s="466" t="s">
        <v>990</v>
      </c>
      <c r="W30" s="448" t="s">
        <v>983</v>
      </c>
      <c r="X30" s="443" t="s">
        <v>984</v>
      </c>
      <c r="Y30" s="443" t="s">
        <v>755</v>
      </c>
      <c r="Z30" s="443">
        <v>2</v>
      </c>
      <c r="AA30" s="466" t="s">
        <v>989</v>
      </c>
      <c r="AB30" s="445"/>
      <c r="AC30" s="481"/>
      <c r="AD30" s="481"/>
      <c r="AE30" s="25"/>
      <c r="AF30" s="25"/>
      <c r="AG30" s="42"/>
      <c r="AH30" s="42"/>
      <c r="AI30" s="42"/>
    </row>
    <row r="31" spans="1:35" s="34" customFormat="1" ht="15" customHeight="1" x14ac:dyDescent="0.15">
      <c r="A31" s="455"/>
      <c r="B31" s="465" t="s">
        <v>1048</v>
      </c>
      <c r="C31" s="448" t="s">
        <v>1015</v>
      </c>
      <c r="D31" s="443" t="s">
        <v>770</v>
      </c>
      <c r="E31" s="443" t="s">
        <v>351</v>
      </c>
      <c r="F31" s="443">
        <v>1</v>
      </c>
      <c r="G31" s="451" t="s">
        <v>1029</v>
      </c>
      <c r="H31" s="487" t="s">
        <v>190</v>
      </c>
      <c r="I31" s="443" t="s">
        <v>978</v>
      </c>
      <c r="J31" s="443" t="s">
        <v>981</v>
      </c>
      <c r="K31" s="443">
        <v>1</v>
      </c>
      <c r="L31" s="466" t="s">
        <v>212</v>
      </c>
      <c r="M31" s="487" t="s">
        <v>190</v>
      </c>
      <c r="N31" s="443" t="s">
        <v>978</v>
      </c>
      <c r="O31" s="443" t="s">
        <v>981</v>
      </c>
      <c r="P31" s="443">
        <v>1</v>
      </c>
      <c r="Q31" s="466" t="s">
        <v>212</v>
      </c>
      <c r="R31" s="487" t="s">
        <v>533</v>
      </c>
      <c r="S31" s="443" t="s">
        <v>985</v>
      </c>
      <c r="T31" s="443" t="s">
        <v>755</v>
      </c>
      <c r="U31" s="443">
        <v>4</v>
      </c>
      <c r="V31" s="466" t="s">
        <v>990</v>
      </c>
      <c r="W31" s="487" t="s">
        <v>1180</v>
      </c>
      <c r="X31" s="443" t="s">
        <v>1181</v>
      </c>
      <c r="Y31" s="443" t="s">
        <v>1180</v>
      </c>
      <c r="Z31" s="443" t="s">
        <v>1180</v>
      </c>
      <c r="AA31" s="466" t="s">
        <v>1180</v>
      </c>
      <c r="AB31" s="455"/>
      <c r="AC31" s="482"/>
      <c r="AD31" s="482"/>
    </row>
    <row r="32" spans="1:35" s="34" customFormat="1" ht="15" customHeight="1" x14ac:dyDescent="0.15">
      <c r="A32" s="455"/>
      <c r="B32" s="465" t="s">
        <v>1049</v>
      </c>
      <c r="C32" s="448" t="s">
        <v>1015</v>
      </c>
      <c r="D32" s="443" t="s">
        <v>770</v>
      </c>
      <c r="E32" s="443" t="s">
        <v>351</v>
      </c>
      <c r="F32" s="443">
        <v>1</v>
      </c>
      <c r="G32" s="451" t="s">
        <v>1029</v>
      </c>
      <c r="H32" s="487" t="s">
        <v>190</v>
      </c>
      <c r="I32" s="443" t="s">
        <v>978</v>
      </c>
      <c r="J32" s="443" t="s">
        <v>981</v>
      </c>
      <c r="K32" s="443">
        <v>1</v>
      </c>
      <c r="L32" s="466" t="s">
        <v>212</v>
      </c>
      <c r="M32" s="487" t="s">
        <v>189</v>
      </c>
      <c r="N32" s="443" t="s">
        <v>977</v>
      </c>
      <c r="O32" s="443" t="s">
        <v>981</v>
      </c>
      <c r="P32" s="443">
        <v>1</v>
      </c>
      <c r="Q32" s="466" t="s">
        <v>213</v>
      </c>
      <c r="R32" s="487" t="s">
        <v>533</v>
      </c>
      <c r="S32" s="443" t="s">
        <v>985</v>
      </c>
      <c r="T32" s="443" t="s">
        <v>755</v>
      </c>
      <c r="U32" s="443">
        <v>2</v>
      </c>
      <c r="V32" s="466" t="s">
        <v>990</v>
      </c>
      <c r="W32" s="448" t="s">
        <v>986</v>
      </c>
      <c r="X32" s="443" t="s">
        <v>987</v>
      </c>
      <c r="Y32" s="443" t="s">
        <v>755</v>
      </c>
      <c r="Z32" s="443">
        <v>2</v>
      </c>
      <c r="AA32" s="466" t="s">
        <v>991</v>
      </c>
      <c r="AB32" s="445"/>
      <c r="AC32" s="481"/>
      <c r="AD32" s="481"/>
      <c r="AE32" s="25"/>
      <c r="AF32" s="25"/>
      <c r="AG32" s="42"/>
      <c r="AH32" s="42"/>
      <c r="AI32" s="42"/>
    </row>
    <row r="33" spans="1:56" s="34" customFormat="1" ht="15" customHeight="1" x14ac:dyDescent="0.15">
      <c r="A33" s="455"/>
      <c r="B33" s="465" t="s">
        <v>1050</v>
      </c>
      <c r="C33" s="448" t="s">
        <v>1015</v>
      </c>
      <c r="D33" s="443" t="s">
        <v>770</v>
      </c>
      <c r="E33" s="443" t="s">
        <v>351</v>
      </c>
      <c r="F33" s="443">
        <v>1</v>
      </c>
      <c r="G33" s="451" t="s">
        <v>1029</v>
      </c>
      <c r="H33" s="487" t="s">
        <v>190</v>
      </c>
      <c r="I33" s="443" t="s">
        <v>978</v>
      </c>
      <c r="J33" s="443" t="s">
        <v>981</v>
      </c>
      <c r="K33" s="443">
        <v>1</v>
      </c>
      <c r="L33" s="466" t="s">
        <v>212</v>
      </c>
      <c r="M33" s="487" t="s">
        <v>192</v>
      </c>
      <c r="N33" s="443" t="s">
        <v>980</v>
      </c>
      <c r="O33" s="443" t="s">
        <v>981</v>
      </c>
      <c r="P33" s="443">
        <v>1</v>
      </c>
      <c r="Q33" s="466" t="s">
        <v>214</v>
      </c>
      <c r="R33" s="487" t="s">
        <v>533</v>
      </c>
      <c r="S33" s="443" t="s">
        <v>985</v>
      </c>
      <c r="T33" s="443" t="s">
        <v>755</v>
      </c>
      <c r="U33" s="443">
        <v>2</v>
      </c>
      <c r="V33" s="466" t="s">
        <v>990</v>
      </c>
      <c r="W33" s="448" t="s">
        <v>983</v>
      </c>
      <c r="X33" s="443" t="s">
        <v>984</v>
      </c>
      <c r="Y33" s="443" t="s">
        <v>755</v>
      </c>
      <c r="Z33" s="443">
        <v>2</v>
      </c>
      <c r="AA33" s="466" t="s">
        <v>989</v>
      </c>
      <c r="AB33" s="445"/>
      <c r="AC33" s="481"/>
      <c r="AD33" s="481"/>
      <c r="AE33" s="25"/>
      <c r="AF33" s="25"/>
      <c r="AG33" s="42"/>
      <c r="AH33" s="42"/>
      <c r="AI33" s="42"/>
    </row>
    <row r="34" spans="1:56" s="34" customFormat="1" ht="15" customHeight="1" x14ac:dyDescent="0.15">
      <c r="A34" s="455"/>
      <c r="B34" s="465" t="s">
        <v>1051</v>
      </c>
      <c r="C34" s="448" t="s">
        <v>1015</v>
      </c>
      <c r="D34" s="443" t="s">
        <v>770</v>
      </c>
      <c r="E34" s="443" t="s">
        <v>351</v>
      </c>
      <c r="F34" s="443">
        <v>1</v>
      </c>
      <c r="G34" s="451" t="s">
        <v>1029</v>
      </c>
      <c r="H34" s="487" t="s">
        <v>189</v>
      </c>
      <c r="I34" s="443" t="s">
        <v>977</v>
      </c>
      <c r="J34" s="443" t="s">
        <v>981</v>
      </c>
      <c r="K34" s="443">
        <v>1</v>
      </c>
      <c r="L34" s="466" t="s">
        <v>213</v>
      </c>
      <c r="M34" s="487" t="s">
        <v>191</v>
      </c>
      <c r="N34" s="443" t="s">
        <v>979</v>
      </c>
      <c r="O34" s="443" t="s">
        <v>981</v>
      </c>
      <c r="P34" s="443">
        <v>1</v>
      </c>
      <c r="Q34" s="466" t="s">
        <v>211</v>
      </c>
      <c r="R34" s="487" t="s">
        <v>986</v>
      </c>
      <c r="S34" s="443" t="s">
        <v>987</v>
      </c>
      <c r="T34" s="443" t="s">
        <v>755</v>
      </c>
      <c r="U34" s="443">
        <v>2</v>
      </c>
      <c r="V34" s="466" t="s">
        <v>991</v>
      </c>
      <c r="W34" s="448" t="s">
        <v>983</v>
      </c>
      <c r="X34" s="443" t="s">
        <v>984</v>
      </c>
      <c r="Y34" s="443" t="s">
        <v>755</v>
      </c>
      <c r="Z34" s="443">
        <v>2</v>
      </c>
      <c r="AA34" s="466" t="s">
        <v>989</v>
      </c>
      <c r="AB34" s="445"/>
      <c r="AC34" s="481"/>
      <c r="AD34" s="481"/>
      <c r="AE34" s="25"/>
      <c r="AF34" s="25"/>
      <c r="AG34" s="25"/>
      <c r="AH34" s="42"/>
      <c r="AI34" s="42"/>
      <c r="AJ34" s="42"/>
    </row>
    <row r="35" spans="1:56" s="34" customFormat="1" ht="15" customHeight="1" x14ac:dyDescent="0.15">
      <c r="A35" s="455"/>
      <c r="B35" s="465" t="s">
        <v>1052</v>
      </c>
      <c r="C35" s="448" t="s">
        <v>1015</v>
      </c>
      <c r="D35" s="443" t="s">
        <v>770</v>
      </c>
      <c r="E35" s="443" t="s">
        <v>351</v>
      </c>
      <c r="F35" s="443">
        <v>1</v>
      </c>
      <c r="G35" s="451" t="s">
        <v>1029</v>
      </c>
      <c r="H35" s="487" t="s">
        <v>189</v>
      </c>
      <c r="I35" s="443" t="s">
        <v>977</v>
      </c>
      <c r="J35" s="443" t="s">
        <v>981</v>
      </c>
      <c r="K35" s="443">
        <v>1</v>
      </c>
      <c r="L35" s="466" t="s">
        <v>213</v>
      </c>
      <c r="M35" s="487" t="s">
        <v>190</v>
      </c>
      <c r="N35" s="443" t="s">
        <v>978</v>
      </c>
      <c r="O35" s="443" t="s">
        <v>981</v>
      </c>
      <c r="P35" s="443">
        <v>1</v>
      </c>
      <c r="Q35" s="466" t="s">
        <v>212</v>
      </c>
      <c r="R35" s="487" t="s">
        <v>986</v>
      </c>
      <c r="S35" s="443" t="s">
        <v>987</v>
      </c>
      <c r="T35" s="443" t="s">
        <v>755</v>
      </c>
      <c r="U35" s="443">
        <v>2</v>
      </c>
      <c r="V35" s="466" t="s">
        <v>991</v>
      </c>
      <c r="W35" s="448" t="s">
        <v>533</v>
      </c>
      <c r="X35" s="443" t="s">
        <v>985</v>
      </c>
      <c r="Y35" s="443" t="s">
        <v>755</v>
      </c>
      <c r="Z35" s="443">
        <v>2</v>
      </c>
      <c r="AA35" s="466" t="s">
        <v>990</v>
      </c>
      <c r="AB35" s="445"/>
      <c r="AC35" s="481"/>
      <c r="AD35" s="481"/>
      <c r="AE35" s="25"/>
      <c r="AF35" s="25"/>
      <c r="AG35" s="25"/>
      <c r="AH35" s="42"/>
      <c r="AI35" s="42"/>
      <c r="AJ35" s="42"/>
    </row>
    <row r="36" spans="1:56" s="34" customFormat="1" ht="15" customHeight="1" x14ac:dyDescent="0.15">
      <c r="A36" s="455"/>
      <c r="B36" s="465" t="s">
        <v>1053</v>
      </c>
      <c r="C36" s="448" t="s">
        <v>1015</v>
      </c>
      <c r="D36" s="443" t="s">
        <v>770</v>
      </c>
      <c r="E36" s="443" t="s">
        <v>351</v>
      </c>
      <c r="F36" s="443">
        <v>1</v>
      </c>
      <c r="G36" s="451" t="s">
        <v>1029</v>
      </c>
      <c r="H36" s="487" t="s">
        <v>189</v>
      </c>
      <c r="I36" s="443" t="s">
        <v>977</v>
      </c>
      <c r="J36" s="443" t="s">
        <v>981</v>
      </c>
      <c r="K36" s="443">
        <v>1</v>
      </c>
      <c r="L36" s="466" t="s">
        <v>213</v>
      </c>
      <c r="M36" s="487" t="s">
        <v>189</v>
      </c>
      <c r="N36" s="443" t="s">
        <v>977</v>
      </c>
      <c r="O36" s="443" t="s">
        <v>981</v>
      </c>
      <c r="P36" s="443">
        <v>1</v>
      </c>
      <c r="Q36" s="466" t="s">
        <v>213</v>
      </c>
      <c r="R36" s="487" t="s">
        <v>986</v>
      </c>
      <c r="S36" s="443" t="s">
        <v>987</v>
      </c>
      <c r="T36" s="443" t="s">
        <v>755</v>
      </c>
      <c r="U36" s="443">
        <v>4</v>
      </c>
      <c r="V36" s="466" t="s">
        <v>991</v>
      </c>
      <c r="W36" s="487" t="s">
        <v>1180</v>
      </c>
      <c r="X36" s="443" t="s">
        <v>1181</v>
      </c>
      <c r="Y36" s="443" t="s">
        <v>1180</v>
      </c>
      <c r="Z36" s="443" t="s">
        <v>1180</v>
      </c>
      <c r="AA36" s="466" t="s">
        <v>1180</v>
      </c>
      <c r="AB36" s="445"/>
      <c r="AC36" s="482"/>
      <c r="AD36" s="482"/>
      <c r="AE36" s="42"/>
    </row>
    <row r="37" spans="1:56" s="34" customFormat="1" ht="15" customHeight="1" x14ac:dyDescent="0.15">
      <c r="A37" s="455"/>
      <c r="B37" s="465" t="s">
        <v>1054</v>
      </c>
      <c r="C37" s="448" t="s">
        <v>1015</v>
      </c>
      <c r="D37" s="443" t="s">
        <v>770</v>
      </c>
      <c r="E37" s="443" t="s">
        <v>351</v>
      </c>
      <c r="F37" s="443">
        <v>1</v>
      </c>
      <c r="G37" s="451" t="s">
        <v>1029</v>
      </c>
      <c r="H37" s="487" t="s">
        <v>189</v>
      </c>
      <c r="I37" s="443" t="s">
        <v>977</v>
      </c>
      <c r="J37" s="443" t="s">
        <v>981</v>
      </c>
      <c r="K37" s="443">
        <v>1</v>
      </c>
      <c r="L37" s="466" t="s">
        <v>213</v>
      </c>
      <c r="M37" s="487" t="s">
        <v>192</v>
      </c>
      <c r="N37" s="443" t="s">
        <v>980</v>
      </c>
      <c r="O37" s="443" t="s">
        <v>981</v>
      </c>
      <c r="P37" s="443">
        <v>1</v>
      </c>
      <c r="Q37" s="466" t="s">
        <v>214</v>
      </c>
      <c r="R37" s="487" t="s">
        <v>986</v>
      </c>
      <c r="S37" s="443" t="s">
        <v>987</v>
      </c>
      <c r="T37" s="443" t="s">
        <v>755</v>
      </c>
      <c r="U37" s="443">
        <v>2</v>
      </c>
      <c r="V37" s="466" t="s">
        <v>991</v>
      </c>
      <c r="W37" s="448" t="s">
        <v>983</v>
      </c>
      <c r="X37" s="443" t="s">
        <v>984</v>
      </c>
      <c r="Y37" s="443" t="s">
        <v>755</v>
      </c>
      <c r="Z37" s="443">
        <v>2</v>
      </c>
      <c r="AA37" s="466" t="s">
        <v>989</v>
      </c>
      <c r="AB37" s="455"/>
      <c r="AC37" s="490"/>
      <c r="AD37" s="490"/>
      <c r="AE37" s="26"/>
      <c r="AF37" s="26"/>
      <c r="AG37" s="26"/>
      <c r="AH37" s="42"/>
      <c r="AI37" s="42"/>
      <c r="AJ37" s="42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</row>
    <row r="38" spans="1:56" s="43" customFormat="1" ht="15" customHeight="1" x14ac:dyDescent="0.15">
      <c r="A38" s="455"/>
      <c r="B38" s="465" t="s">
        <v>1055</v>
      </c>
      <c r="C38" s="448" t="s">
        <v>1015</v>
      </c>
      <c r="D38" s="443" t="s">
        <v>770</v>
      </c>
      <c r="E38" s="443" t="s">
        <v>351</v>
      </c>
      <c r="F38" s="443">
        <v>1</v>
      </c>
      <c r="G38" s="451" t="s">
        <v>1029</v>
      </c>
      <c r="H38" s="487" t="s">
        <v>192</v>
      </c>
      <c r="I38" s="443" t="s">
        <v>980</v>
      </c>
      <c r="J38" s="443" t="s">
        <v>981</v>
      </c>
      <c r="K38" s="443">
        <v>1</v>
      </c>
      <c r="L38" s="466" t="s">
        <v>214</v>
      </c>
      <c r="M38" s="487" t="s">
        <v>191</v>
      </c>
      <c r="N38" s="443" t="s">
        <v>979</v>
      </c>
      <c r="O38" s="443" t="s">
        <v>981</v>
      </c>
      <c r="P38" s="443">
        <v>1</v>
      </c>
      <c r="Q38" s="466" t="s">
        <v>211</v>
      </c>
      <c r="R38" s="487" t="s">
        <v>983</v>
      </c>
      <c r="S38" s="443" t="s">
        <v>984</v>
      </c>
      <c r="T38" s="443" t="s">
        <v>755</v>
      </c>
      <c r="U38" s="443">
        <v>4</v>
      </c>
      <c r="V38" s="466" t="s">
        <v>989</v>
      </c>
      <c r="W38" s="487" t="s">
        <v>1180</v>
      </c>
      <c r="X38" s="443" t="s">
        <v>1181</v>
      </c>
      <c r="Y38" s="443" t="s">
        <v>1180</v>
      </c>
      <c r="Z38" s="443" t="s">
        <v>1180</v>
      </c>
      <c r="AA38" s="466" t="s">
        <v>1180</v>
      </c>
      <c r="AB38" s="445"/>
      <c r="AC38" s="481"/>
      <c r="AD38" s="481"/>
      <c r="AE38" s="25"/>
      <c r="AF38" s="25"/>
      <c r="AG38" s="25"/>
      <c r="AH38" s="42"/>
      <c r="AI38" s="42"/>
      <c r="AJ38" s="42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</row>
    <row r="39" spans="1:56" s="34" customFormat="1" ht="15" customHeight="1" x14ac:dyDescent="0.15">
      <c r="A39" s="455"/>
      <c r="B39" s="465" t="s">
        <v>1056</v>
      </c>
      <c r="C39" s="448" t="s">
        <v>1015</v>
      </c>
      <c r="D39" s="443" t="s">
        <v>770</v>
      </c>
      <c r="E39" s="443" t="s">
        <v>351</v>
      </c>
      <c r="F39" s="443">
        <v>1</v>
      </c>
      <c r="G39" s="451" t="s">
        <v>1029</v>
      </c>
      <c r="H39" s="487" t="s">
        <v>192</v>
      </c>
      <c r="I39" s="443" t="s">
        <v>980</v>
      </c>
      <c r="J39" s="443" t="s">
        <v>981</v>
      </c>
      <c r="K39" s="443">
        <v>1</v>
      </c>
      <c r="L39" s="466" t="s">
        <v>214</v>
      </c>
      <c r="M39" s="487" t="s">
        <v>190</v>
      </c>
      <c r="N39" s="443" t="s">
        <v>978</v>
      </c>
      <c r="O39" s="443" t="s">
        <v>981</v>
      </c>
      <c r="P39" s="443">
        <v>1</v>
      </c>
      <c r="Q39" s="466" t="s">
        <v>212</v>
      </c>
      <c r="R39" s="487" t="s">
        <v>983</v>
      </c>
      <c r="S39" s="443" t="s">
        <v>984</v>
      </c>
      <c r="T39" s="443" t="s">
        <v>755</v>
      </c>
      <c r="U39" s="443">
        <v>2</v>
      </c>
      <c r="V39" s="466" t="s">
        <v>989</v>
      </c>
      <c r="W39" s="448" t="s">
        <v>533</v>
      </c>
      <c r="X39" s="443" t="s">
        <v>985</v>
      </c>
      <c r="Y39" s="443" t="s">
        <v>755</v>
      </c>
      <c r="Z39" s="443">
        <v>2</v>
      </c>
      <c r="AA39" s="466" t="s">
        <v>990</v>
      </c>
      <c r="AB39" s="445"/>
      <c r="AC39" s="481"/>
      <c r="AD39" s="481"/>
      <c r="AE39" s="25"/>
      <c r="AF39" s="25"/>
      <c r="AG39" s="25"/>
      <c r="AH39" s="42"/>
      <c r="AI39" s="42"/>
      <c r="AJ39" s="42"/>
    </row>
    <row r="40" spans="1:56" s="34" customFormat="1" ht="15" customHeight="1" x14ac:dyDescent="0.15">
      <c r="A40" s="455"/>
      <c r="B40" s="465" t="s">
        <v>1057</v>
      </c>
      <c r="C40" s="448" t="s">
        <v>1015</v>
      </c>
      <c r="D40" s="443" t="s">
        <v>770</v>
      </c>
      <c r="E40" s="443" t="s">
        <v>351</v>
      </c>
      <c r="F40" s="443">
        <v>1</v>
      </c>
      <c r="G40" s="451" t="s">
        <v>1029</v>
      </c>
      <c r="H40" s="487" t="s">
        <v>192</v>
      </c>
      <c r="I40" s="443" t="s">
        <v>980</v>
      </c>
      <c r="J40" s="443" t="s">
        <v>981</v>
      </c>
      <c r="K40" s="443">
        <v>1</v>
      </c>
      <c r="L40" s="466" t="s">
        <v>214</v>
      </c>
      <c r="M40" s="487" t="s">
        <v>189</v>
      </c>
      <c r="N40" s="443" t="s">
        <v>977</v>
      </c>
      <c r="O40" s="443" t="s">
        <v>981</v>
      </c>
      <c r="P40" s="443">
        <v>1</v>
      </c>
      <c r="Q40" s="466" t="s">
        <v>213</v>
      </c>
      <c r="R40" s="487" t="s">
        <v>983</v>
      </c>
      <c r="S40" s="443" t="s">
        <v>984</v>
      </c>
      <c r="T40" s="443" t="s">
        <v>755</v>
      </c>
      <c r="U40" s="443">
        <v>2</v>
      </c>
      <c r="V40" s="466" t="s">
        <v>989</v>
      </c>
      <c r="W40" s="448" t="s">
        <v>986</v>
      </c>
      <c r="X40" s="443" t="s">
        <v>987</v>
      </c>
      <c r="Y40" s="443" t="s">
        <v>755</v>
      </c>
      <c r="Z40" s="443">
        <v>2</v>
      </c>
      <c r="AA40" s="466" t="s">
        <v>991</v>
      </c>
      <c r="AB40" s="445"/>
      <c r="AC40" s="481"/>
      <c r="AD40" s="481"/>
      <c r="AE40" s="25"/>
      <c r="AF40" s="25"/>
      <c r="AG40" s="25"/>
      <c r="AH40" s="42"/>
      <c r="AI40" s="42"/>
      <c r="AJ40" s="42"/>
    </row>
    <row r="41" spans="1:56" s="34" customFormat="1" ht="15" customHeight="1" x14ac:dyDescent="0.15">
      <c r="A41" s="455"/>
      <c r="B41" s="465" t="s">
        <v>1058</v>
      </c>
      <c r="C41" s="448" t="s">
        <v>1015</v>
      </c>
      <c r="D41" s="443" t="s">
        <v>770</v>
      </c>
      <c r="E41" s="443" t="s">
        <v>351</v>
      </c>
      <c r="F41" s="443">
        <v>1</v>
      </c>
      <c r="G41" s="451" t="s">
        <v>1029</v>
      </c>
      <c r="H41" s="487" t="s">
        <v>192</v>
      </c>
      <c r="I41" s="443" t="s">
        <v>980</v>
      </c>
      <c r="J41" s="443" t="s">
        <v>981</v>
      </c>
      <c r="K41" s="443">
        <v>1</v>
      </c>
      <c r="L41" s="466" t="s">
        <v>214</v>
      </c>
      <c r="M41" s="487" t="s">
        <v>192</v>
      </c>
      <c r="N41" s="443" t="s">
        <v>980</v>
      </c>
      <c r="O41" s="443" t="s">
        <v>981</v>
      </c>
      <c r="P41" s="443">
        <v>1</v>
      </c>
      <c r="Q41" s="466" t="s">
        <v>214</v>
      </c>
      <c r="R41" s="487" t="s">
        <v>983</v>
      </c>
      <c r="S41" s="443" t="s">
        <v>984</v>
      </c>
      <c r="T41" s="443" t="s">
        <v>755</v>
      </c>
      <c r="U41" s="443">
        <v>4</v>
      </c>
      <c r="V41" s="466" t="s">
        <v>989</v>
      </c>
      <c r="W41" s="487" t="s">
        <v>1180</v>
      </c>
      <c r="X41" s="443" t="s">
        <v>1181</v>
      </c>
      <c r="Y41" s="443" t="s">
        <v>1180</v>
      </c>
      <c r="Z41" s="443" t="s">
        <v>1180</v>
      </c>
      <c r="AA41" s="466" t="s">
        <v>1180</v>
      </c>
      <c r="AB41" s="445"/>
      <c r="AC41" s="482"/>
      <c r="AD41" s="482"/>
      <c r="AE41" s="42"/>
    </row>
    <row r="42" spans="1:56" s="34" customFormat="1" ht="15" customHeight="1" x14ac:dyDescent="0.15">
      <c r="A42" s="455"/>
      <c r="B42" s="465" t="s">
        <v>1059</v>
      </c>
      <c r="C42" s="448" t="s">
        <v>1012</v>
      </c>
      <c r="D42" s="443" t="s">
        <v>1014</v>
      </c>
      <c r="E42" s="443" t="s">
        <v>1003</v>
      </c>
      <c r="F42" s="443">
        <v>1</v>
      </c>
      <c r="G42" s="451" t="s">
        <v>1032</v>
      </c>
      <c r="H42" s="487" t="s">
        <v>171</v>
      </c>
      <c r="I42" s="443" t="s">
        <v>975</v>
      </c>
      <c r="J42" s="443" t="s">
        <v>168</v>
      </c>
      <c r="K42" s="443">
        <v>1</v>
      </c>
      <c r="L42" s="466" t="s">
        <v>206</v>
      </c>
      <c r="M42" s="487" t="s">
        <v>1180</v>
      </c>
      <c r="N42" s="443" t="s">
        <v>1181</v>
      </c>
      <c r="O42" s="443" t="s">
        <v>1180</v>
      </c>
      <c r="P42" s="443" t="s">
        <v>1180</v>
      </c>
      <c r="Q42" s="466" t="s">
        <v>1180</v>
      </c>
      <c r="R42" s="487" t="s">
        <v>983</v>
      </c>
      <c r="S42" s="443" t="s">
        <v>984</v>
      </c>
      <c r="T42" s="443" t="s">
        <v>755</v>
      </c>
      <c r="U42" s="443">
        <v>4</v>
      </c>
      <c r="V42" s="466" t="s">
        <v>989</v>
      </c>
      <c r="W42" s="487" t="s">
        <v>1180</v>
      </c>
      <c r="X42" s="443" t="s">
        <v>1181</v>
      </c>
      <c r="Y42" s="443" t="s">
        <v>1180</v>
      </c>
      <c r="Z42" s="443" t="s">
        <v>1180</v>
      </c>
      <c r="AA42" s="466" t="s">
        <v>1180</v>
      </c>
      <c r="AB42" s="445"/>
      <c r="AC42" s="481"/>
      <c r="AD42" s="482"/>
      <c r="AE42" s="42"/>
      <c r="AF42" s="42"/>
    </row>
    <row r="43" spans="1:56" s="34" customFormat="1" ht="15" customHeight="1" x14ac:dyDescent="0.15">
      <c r="A43" s="455"/>
      <c r="B43" s="465" t="s">
        <v>1060</v>
      </c>
      <c r="C43" s="448" t="s">
        <v>1012</v>
      </c>
      <c r="D43" s="443" t="s">
        <v>747</v>
      </c>
      <c r="E43" s="443" t="s">
        <v>351</v>
      </c>
      <c r="F43" s="443">
        <v>1</v>
      </c>
      <c r="G43" s="451" t="s">
        <v>1031</v>
      </c>
      <c r="H43" s="487" t="s">
        <v>170</v>
      </c>
      <c r="I43" s="443" t="s">
        <v>974</v>
      </c>
      <c r="J43" s="443" t="s">
        <v>168</v>
      </c>
      <c r="K43" s="443">
        <v>1</v>
      </c>
      <c r="L43" s="466" t="s">
        <v>207</v>
      </c>
      <c r="M43" s="487" t="s">
        <v>1180</v>
      </c>
      <c r="N43" s="443" t="s">
        <v>1181</v>
      </c>
      <c r="O43" s="443" t="s">
        <v>1180</v>
      </c>
      <c r="P43" s="443" t="s">
        <v>1180</v>
      </c>
      <c r="Q43" s="466" t="s">
        <v>1180</v>
      </c>
      <c r="R43" s="487" t="s">
        <v>533</v>
      </c>
      <c r="S43" s="443" t="s">
        <v>985</v>
      </c>
      <c r="T43" s="443" t="s">
        <v>755</v>
      </c>
      <c r="U43" s="443">
        <v>4</v>
      </c>
      <c r="V43" s="466" t="s">
        <v>990</v>
      </c>
      <c r="W43" s="487" t="s">
        <v>1180</v>
      </c>
      <c r="X43" s="443" t="s">
        <v>1181</v>
      </c>
      <c r="Y43" s="443" t="s">
        <v>1180</v>
      </c>
      <c r="Z43" s="443" t="s">
        <v>1180</v>
      </c>
      <c r="AA43" s="466" t="s">
        <v>1180</v>
      </c>
      <c r="AB43" s="445"/>
      <c r="AC43" s="481"/>
      <c r="AD43" s="482"/>
      <c r="AE43" s="42"/>
      <c r="AF43" s="42"/>
    </row>
    <row r="44" spans="1:56" s="34" customFormat="1" ht="15" customHeight="1" x14ac:dyDescent="0.15">
      <c r="A44" s="455"/>
      <c r="B44" s="465" t="s">
        <v>1061</v>
      </c>
      <c r="C44" s="448" t="s">
        <v>1012</v>
      </c>
      <c r="D44" s="443" t="s">
        <v>747</v>
      </c>
      <c r="E44" s="443" t="s">
        <v>351</v>
      </c>
      <c r="F44" s="443">
        <v>1</v>
      </c>
      <c r="G44" s="451" t="s">
        <v>1031</v>
      </c>
      <c r="H44" s="487" t="s">
        <v>167</v>
      </c>
      <c r="I44" s="443" t="s">
        <v>976</v>
      </c>
      <c r="J44" s="443" t="s">
        <v>168</v>
      </c>
      <c r="K44" s="443">
        <v>1</v>
      </c>
      <c r="L44" s="466" t="s">
        <v>209</v>
      </c>
      <c r="M44" s="487" t="s">
        <v>1180</v>
      </c>
      <c r="N44" s="443" t="s">
        <v>1181</v>
      </c>
      <c r="O44" s="443" t="s">
        <v>1180</v>
      </c>
      <c r="P44" s="443" t="s">
        <v>1180</v>
      </c>
      <c r="Q44" s="466" t="s">
        <v>1180</v>
      </c>
      <c r="R44" s="487" t="s">
        <v>533</v>
      </c>
      <c r="S44" s="443" t="s">
        <v>985</v>
      </c>
      <c r="T44" s="443" t="s">
        <v>755</v>
      </c>
      <c r="U44" s="443">
        <v>4</v>
      </c>
      <c r="V44" s="466" t="s">
        <v>990</v>
      </c>
      <c r="W44" s="487" t="s">
        <v>1180</v>
      </c>
      <c r="X44" s="443" t="s">
        <v>1181</v>
      </c>
      <c r="Y44" s="443" t="s">
        <v>1180</v>
      </c>
      <c r="Z44" s="443" t="s">
        <v>1180</v>
      </c>
      <c r="AA44" s="466" t="s">
        <v>1180</v>
      </c>
      <c r="AB44" s="445"/>
      <c r="AC44" s="481"/>
      <c r="AD44" s="482"/>
      <c r="AE44" s="42"/>
      <c r="AF44" s="42"/>
    </row>
    <row r="45" spans="1:56" s="34" customFormat="1" ht="15" customHeight="1" x14ac:dyDescent="0.15">
      <c r="A45" s="455"/>
      <c r="B45" s="465" t="s">
        <v>1062</v>
      </c>
      <c r="C45" s="448" t="s">
        <v>1012</v>
      </c>
      <c r="D45" s="443" t="s">
        <v>747</v>
      </c>
      <c r="E45" s="443" t="s">
        <v>351</v>
      </c>
      <c r="F45" s="443">
        <v>1</v>
      </c>
      <c r="G45" s="451" t="s">
        <v>1031</v>
      </c>
      <c r="H45" s="487" t="s">
        <v>167</v>
      </c>
      <c r="I45" s="443" t="s">
        <v>976</v>
      </c>
      <c r="J45" s="443" t="s">
        <v>168</v>
      </c>
      <c r="K45" s="443">
        <v>1</v>
      </c>
      <c r="L45" s="466" t="s">
        <v>209</v>
      </c>
      <c r="M45" s="487" t="s">
        <v>1180</v>
      </c>
      <c r="N45" s="443" t="s">
        <v>1181</v>
      </c>
      <c r="O45" s="443" t="s">
        <v>1180</v>
      </c>
      <c r="P45" s="443" t="s">
        <v>1180</v>
      </c>
      <c r="Q45" s="466" t="s">
        <v>1180</v>
      </c>
      <c r="R45" s="487" t="s">
        <v>986</v>
      </c>
      <c r="S45" s="443" t="s">
        <v>987</v>
      </c>
      <c r="T45" s="443" t="s">
        <v>755</v>
      </c>
      <c r="U45" s="443">
        <v>4</v>
      </c>
      <c r="V45" s="466" t="s">
        <v>991</v>
      </c>
      <c r="W45" s="487" t="s">
        <v>1180</v>
      </c>
      <c r="X45" s="443" t="s">
        <v>1181</v>
      </c>
      <c r="Y45" s="443" t="s">
        <v>1180</v>
      </c>
      <c r="Z45" s="443" t="s">
        <v>1180</v>
      </c>
      <c r="AA45" s="466" t="s">
        <v>1180</v>
      </c>
      <c r="AB45" s="445"/>
      <c r="AC45" s="481"/>
      <c r="AD45" s="482"/>
      <c r="AE45" s="42"/>
      <c r="AF45" s="42"/>
    </row>
    <row r="46" spans="1:56" s="34" customFormat="1" ht="15" customHeight="1" x14ac:dyDescent="0.15">
      <c r="A46" s="455"/>
      <c r="B46" s="465" t="s">
        <v>1063</v>
      </c>
      <c r="C46" s="448" t="s">
        <v>1012</v>
      </c>
      <c r="D46" s="443" t="s">
        <v>747</v>
      </c>
      <c r="E46" s="443" t="s">
        <v>351</v>
      </c>
      <c r="F46" s="443">
        <v>1</v>
      </c>
      <c r="G46" s="451" t="s">
        <v>1031</v>
      </c>
      <c r="H46" s="487" t="s">
        <v>169</v>
      </c>
      <c r="I46" s="443" t="s">
        <v>973</v>
      </c>
      <c r="J46" s="443" t="s">
        <v>168</v>
      </c>
      <c r="K46" s="443">
        <v>1</v>
      </c>
      <c r="L46" s="466" t="s">
        <v>208</v>
      </c>
      <c r="M46" s="487" t="s">
        <v>1180</v>
      </c>
      <c r="N46" s="443" t="s">
        <v>1181</v>
      </c>
      <c r="O46" s="443" t="s">
        <v>1180</v>
      </c>
      <c r="P46" s="443" t="s">
        <v>1180</v>
      </c>
      <c r="Q46" s="466" t="s">
        <v>1180</v>
      </c>
      <c r="R46" s="487" t="s">
        <v>986</v>
      </c>
      <c r="S46" s="443" t="s">
        <v>987</v>
      </c>
      <c r="T46" s="443" t="s">
        <v>755</v>
      </c>
      <c r="U46" s="443">
        <v>4</v>
      </c>
      <c r="V46" s="466" t="s">
        <v>991</v>
      </c>
      <c r="W46" s="487" t="s">
        <v>1180</v>
      </c>
      <c r="X46" s="443" t="s">
        <v>1181</v>
      </c>
      <c r="Y46" s="443" t="s">
        <v>1180</v>
      </c>
      <c r="Z46" s="443" t="s">
        <v>1180</v>
      </c>
      <c r="AA46" s="466" t="s">
        <v>1180</v>
      </c>
      <c r="AB46" s="445"/>
      <c r="AC46" s="481"/>
      <c r="AD46" s="482"/>
      <c r="AE46" s="42"/>
      <c r="AF46" s="42"/>
    </row>
    <row r="47" spans="1:56" s="34" customFormat="1" ht="15" customHeight="1" x14ac:dyDescent="0.15">
      <c r="A47" s="455"/>
      <c r="B47" s="465" t="s">
        <v>1064</v>
      </c>
      <c r="C47" s="448" t="s">
        <v>1012</v>
      </c>
      <c r="D47" s="443" t="s">
        <v>747</v>
      </c>
      <c r="E47" s="443" t="s">
        <v>351</v>
      </c>
      <c r="F47" s="443">
        <v>1</v>
      </c>
      <c r="G47" s="451" t="s">
        <v>1031</v>
      </c>
      <c r="H47" s="487" t="s">
        <v>167</v>
      </c>
      <c r="I47" s="443" t="s">
        <v>976</v>
      </c>
      <c r="J47" s="443" t="s">
        <v>168</v>
      </c>
      <c r="K47" s="443">
        <v>1</v>
      </c>
      <c r="L47" s="466" t="s">
        <v>209</v>
      </c>
      <c r="M47" s="487" t="s">
        <v>1180</v>
      </c>
      <c r="N47" s="443" t="s">
        <v>1181</v>
      </c>
      <c r="O47" s="443" t="s">
        <v>1180</v>
      </c>
      <c r="P47" s="443" t="s">
        <v>1180</v>
      </c>
      <c r="Q47" s="466" t="s">
        <v>1180</v>
      </c>
      <c r="R47" s="487" t="s">
        <v>983</v>
      </c>
      <c r="S47" s="443" t="s">
        <v>984</v>
      </c>
      <c r="T47" s="443" t="s">
        <v>755</v>
      </c>
      <c r="U47" s="443">
        <v>4</v>
      </c>
      <c r="V47" s="466" t="s">
        <v>988</v>
      </c>
      <c r="W47" s="487" t="s">
        <v>1180</v>
      </c>
      <c r="X47" s="443" t="s">
        <v>1181</v>
      </c>
      <c r="Y47" s="443" t="s">
        <v>1180</v>
      </c>
      <c r="Z47" s="443" t="s">
        <v>1180</v>
      </c>
      <c r="AA47" s="466" t="s">
        <v>1180</v>
      </c>
      <c r="AB47" s="445"/>
      <c r="AC47" s="481"/>
      <c r="AD47" s="482"/>
      <c r="AE47" s="42"/>
      <c r="AF47" s="42"/>
    </row>
    <row r="48" spans="1:56" s="34" customFormat="1" ht="15" customHeight="1" x14ac:dyDescent="0.15">
      <c r="A48" s="455"/>
      <c r="B48" s="465" t="s">
        <v>1065</v>
      </c>
      <c r="C48" s="448" t="s">
        <v>1016</v>
      </c>
      <c r="D48" s="443" t="s">
        <v>1019</v>
      </c>
      <c r="E48" s="443" t="s">
        <v>1003</v>
      </c>
      <c r="F48" s="443">
        <v>1</v>
      </c>
      <c r="G48" s="451" t="s">
        <v>1032</v>
      </c>
      <c r="H48" s="487" t="s">
        <v>191</v>
      </c>
      <c r="I48" s="443" t="s">
        <v>979</v>
      </c>
      <c r="J48" s="443" t="s">
        <v>981</v>
      </c>
      <c r="K48" s="443">
        <v>1</v>
      </c>
      <c r="L48" s="466" t="s">
        <v>211</v>
      </c>
      <c r="M48" s="487" t="s">
        <v>191</v>
      </c>
      <c r="N48" s="443" t="s">
        <v>979</v>
      </c>
      <c r="O48" s="443" t="s">
        <v>981</v>
      </c>
      <c r="P48" s="443">
        <v>1</v>
      </c>
      <c r="Q48" s="466" t="s">
        <v>211</v>
      </c>
      <c r="R48" s="487" t="s">
        <v>983</v>
      </c>
      <c r="S48" s="443" t="s">
        <v>984</v>
      </c>
      <c r="T48" s="443" t="s">
        <v>755</v>
      </c>
      <c r="U48" s="443">
        <v>4</v>
      </c>
      <c r="V48" s="466" t="s">
        <v>989</v>
      </c>
      <c r="W48" s="487" t="s">
        <v>1180</v>
      </c>
      <c r="X48" s="443" t="s">
        <v>1181</v>
      </c>
      <c r="Y48" s="443" t="s">
        <v>1180</v>
      </c>
      <c r="Z48" s="443" t="s">
        <v>1180</v>
      </c>
      <c r="AA48" s="466" t="s">
        <v>1180</v>
      </c>
      <c r="AB48" s="455"/>
      <c r="AC48" s="482"/>
      <c r="AD48" s="488"/>
    </row>
    <row r="49" spans="1:56" s="34" customFormat="1" ht="15" customHeight="1" x14ac:dyDescent="0.15">
      <c r="A49" s="455"/>
      <c r="B49" s="489" t="s">
        <v>1066</v>
      </c>
      <c r="C49" s="448" t="s">
        <v>1016</v>
      </c>
      <c r="D49" s="443" t="s">
        <v>771</v>
      </c>
      <c r="E49" s="443" t="s">
        <v>351</v>
      </c>
      <c r="F49" s="443">
        <v>1</v>
      </c>
      <c r="G49" s="451" t="s">
        <v>1031</v>
      </c>
      <c r="H49" s="487" t="s">
        <v>191</v>
      </c>
      <c r="I49" s="443" t="s">
        <v>979</v>
      </c>
      <c r="J49" s="443" t="s">
        <v>981</v>
      </c>
      <c r="K49" s="443">
        <v>1</v>
      </c>
      <c r="L49" s="466" t="s">
        <v>211</v>
      </c>
      <c r="M49" s="487" t="s">
        <v>190</v>
      </c>
      <c r="N49" s="443" t="s">
        <v>978</v>
      </c>
      <c r="O49" s="443" t="s">
        <v>981</v>
      </c>
      <c r="P49" s="443">
        <v>1</v>
      </c>
      <c r="Q49" s="466" t="s">
        <v>212</v>
      </c>
      <c r="R49" s="487" t="s">
        <v>983</v>
      </c>
      <c r="S49" s="443" t="s">
        <v>984</v>
      </c>
      <c r="T49" s="443" t="s">
        <v>755</v>
      </c>
      <c r="U49" s="443">
        <v>2</v>
      </c>
      <c r="V49" s="466" t="s">
        <v>989</v>
      </c>
      <c r="W49" s="448" t="s">
        <v>533</v>
      </c>
      <c r="X49" s="443" t="s">
        <v>985</v>
      </c>
      <c r="Y49" s="443" t="s">
        <v>755</v>
      </c>
      <c r="Z49" s="443">
        <v>2</v>
      </c>
      <c r="AA49" s="466" t="s">
        <v>990</v>
      </c>
      <c r="AB49" s="445"/>
      <c r="AC49" s="481"/>
      <c r="AD49" s="481"/>
      <c r="AE49" s="25"/>
      <c r="AF49" s="25"/>
      <c r="AG49" s="42"/>
      <c r="AH49" s="42"/>
      <c r="AI49" s="42"/>
    </row>
    <row r="50" spans="1:56" s="34" customFormat="1" ht="15" customHeight="1" x14ac:dyDescent="0.15">
      <c r="A50" s="455"/>
      <c r="B50" s="465" t="s">
        <v>1067</v>
      </c>
      <c r="C50" s="448" t="s">
        <v>1016</v>
      </c>
      <c r="D50" s="443" t="s">
        <v>771</v>
      </c>
      <c r="E50" s="443" t="s">
        <v>351</v>
      </c>
      <c r="F50" s="443">
        <v>1</v>
      </c>
      <c r="G50" s="451" t="s">
        <v>1031</v>
      </c>
      <c r="H50" s="487" t="s">
        <v>191</v>
      </c>
      <c r="I50" s="443" t="s">
        <v>979</v>
      </c>
      <c r="J50" s="443" t="s">
        <v>981</v>
      </c>
      <c r="K50" s="443">
        <v>1</v>
      </c>
      <c r="L50" s="466" t="s">
        <v>211</v>
      </c>
      <c r="M50" s="487" t="s">
        <v>189</v>
      </c>
      <c r="N50" s="443" t="s">
        <v>977</v>
      </c>
      <c r="O50" s="443" t="s">
        <v>981</v>
      </c>
      <c r="P50" s="443">
        <v>1</v>
      </c>
      <c r="Q50" s="466" t="s">
        <v>213</v>
      </c>
      <c r="R50" s="487" t="s">
        <v>983</v>
      </c>
      <c r="S50" s="443" t="s">
        <v>984</v>
      </c>
      <c r="T50" s="443" t="s">
        <v>755</v>
      </c>
      <c r="U50" s="443">
        <v>2</v>
      </c>
      <c r="V50" s="466" t="s">
        <v>989</v>
      </c>
      <c r="W50" s="448" t="s">
        <v>986</v>
      </c>
      <c r="X50" s="443" t="s">
        <v>987</v>
      </c>
      <c r="Y50" s="443" t="s">
        <v>755</v>
      </c>
      <c r="Z50" s="443">
        <v>2</v>
      </c>
      <c r="AA50" s="466" t="s">
        <v>991</v>
      </c>
      <c r="AB50" s="445"/>
      <c r="AC50" s="481"/>
      <c r="AD50" s="481"/>
      <c r="AE50" s="25"/>
      <c r="AF50" s="25"/>
      <c r="AG50" s="42"/>
      <c r="AH50" s="42"/>
      <c r="AI50" s="42"/>
    </row>
    <row r="51" spans="1:56" s="34" customFormat="1" ht="15" customHeight="1" x14ac:dyDescent="0.15">
      <c r="A51" s="455"/>
      <c r="B51" s="465" t="s">
        <v>1068</v>
      </c>
      <c r="C51" s="448" t="s">
        <v>1016</v>
      </c>
      <c r="D51" s="443" t="s">
        <v>771</v>
      </c>
      <c r="E51" s="443" t="s">
        <v>351</v>
      </c>
      <c r="F51" s="443">
        <v>1</v>
      </c>
      <c r="G51" s="451" t="s">
        <v>1031</v>
      </c>
      <c r="H51" s="487" t="s">
        <v>191</v>
      </c>
      <c r="I51" s="443" t="s">
        <v>979</v>
      </c>
      <c r="J51" s="443" t="s">
        <v>981</v>
      </c>
      <c r="K51" s="443">
        <v>1</v>
      </c>
      <c r="L51" s="466" t="s">
        <v>211</v>
      </c>
      <c r="M51" s="487" t="s">
        <v>192</v>
      </c>
      <c r="N51" s="443" t="s">
        <v>980</v>
      </c>
      <c r="O51" s="443" t="s">
        <v>981</v>
      </c>
      <c r="P51" s="443">
        <v>1</v>
      </c>
      <c r="Q51" s="466" t="s">
        <v>214</v>
      </c>
      <c r="R51" s="487" t="s">
        <v>983</v>
      </c>
      <c r="S51" s="443" t="s">
        <v>984</v>
      </c>
      <c r="T51" s="443" t="s">
        <v>755</v>
      </c>
      <c r="U51" s="443">
        <v>4</v>
      </c>
      <c r="V51" s="466" t="s">
        <v>989</v>
      </c>
      <c r="W51" s="487" t="s">
        <v>1180</v>
      </c>
      <c r="X51" s="443" t="s">
        <v>1181</v>
      </c>
      <c r="Y51" s="443" t="s">
        <v>1180</v>
      </c>
      <c r="Z51" s="443" t="s">
        <v>1180</v>
      </c>
      <c r="AA51" s="466" t="s">
        <v>1180</v>
      </c>
      <c r="AB51" s="445"/>
      <c r="AC51" s="481"/>
      <c r="AD51" s="481"/>
      <c r="AE51" s="25"/>
      <c r="AF51" s="25"/>
      <c r="AG51" s="42"/>
      <c r="AH51" s="42"/>
      <c r="AI51" s="42"/>
    </row>
    <row r="52" spans="1:56" s="34" customFormat="1" ht="15" customHeight="1" x14ac:dyDescent="0.15">
      <c r="A52" s="455"/>
      <c r="B52" s="465" t="s">
        <v>1069</v>
      </c>
      <c r="C52" s="448" t="s">
        <v>1016</v>
      </c>
      <c r="D52" s="443" t="s">
        <v>771</v>
      </c>
      <c r="E52" s="443" t="s">
        <v>351</v>
      </c>
      <c r="F52" s="443">
        <v>1</v>
      </c>
      <c r="G52" s="451" t="s">
        <v>1031</v>
      </c>
      <c r="H52" s="487" t="s">
        <v>190</v>
      </c>
      <c r="I52" s="443" t="s">
        <v>978</v>
      </c>
      <c r="J52" s="443" t="s">
        <v>981</v>
      </c>
      <c r="K52" s="443">
        <v>1</v>
      </c>
      <c r="L52" s="466" t="s">
        <v>212</v>
      </c>
      <c r="M52" s="487" t="s">
        <v>191</v>
      </c>
      <c r="N52" s="443" t="s">
        <v>979</v>
      </c>
      <c r="O52" s="443" t="s">
        <v>981</v>
      </c>
      <c r="P52" s="443">
        <v>1</v>
      </c>
      <c r="Q52" s="466" t="s">
        <v>211</v>
      </c>
      <c r="R52" s="487" t="s">
        <v>533</v>
      </c>
      <c r="S52" s="443" t="s">
        <v>985</v>
      </c>
      <c r="T52" s="443" t="s">
        <v>755</v>
      </c>
      <c r="U52" s="443">
        <v>2</v>
      </c>
      <c r="V52" s="466" t="s">
        <v>990</v>
      </c>
      <c r="W52" s="448" t="s">
        <v>983</v>
      </c>
      <c r="X52" s="443" t="s">
        <v>984</v>
      </c>
      <c r="Y52" s="443" t="s">
        <v>755</v>
      </c>
      <c r="Z52" s="443">
        <v>2</v>
      </c>
      <c r="AA52" s="466" t="s">
        <v>989</v>
      </c>
      <c r="AB52" s="445"/>
      <c r="AC52" s="481"/>
      <c r="AD52" s="481"/>
      <c r="AE52" s="25"/>
      <c r="AF52" s="25"/>
      <c r="AG52" s="42"/>
      <c r="AH52" s="42"/>
      <c r="AI52" s="42"/>
    </row>
    <row r="53" spans="1:56" s="34" customFormat="1" ht="15" customHeight="1" x14ac:dyDescent="0.15">
      <c r="A53" s="455"/>
      <c r="B53" s="465" t="s">
        <v>1070</v>
      </c>
      <c r="C53" s="448" t="s">
        <v>1016</v>
      </c>
      <c r="D53" s="443" t="s">
        <v>771</v>
      </c>
      <c r="E53" s="443" t="s">
        <v>351</v>
      </c>
      <c r="F53" s="443">
        <v>1</v>
      </c>
      <c r="G53" s="451" t="s">
        <v>1031</v>
      </c>
      <c r="H53" s="487" t="s">
        <v>190</v>
      </c>
      <c r="I53" s="443" t="s">
        <v>978</v>
      </c>
      <c r="J53" s="443" t="s">
        <v>981</v>
      </c>
      <c r="K53" s="443">
        <v>1</v>
      </c>
      <c r="L53" s="466" t="s">
        <v>212</v>
      </c>
      <c r="M53" s="487" t="s">
        <v>190</v>
      </c>
      <c r="N53" s="443" t="s">
        <v>978</v>
      </c>
      <c r="O53" s="443" t="s">
        <v>981</v>
      </c>
      <c r="P53" s="443">
        <v>1</v>
      </c>
      <c r="Q53" s="466" t="s">
        <v>212</v>
      </c>
      <c r="R53" s="487" t="s">
        <v>533</v>
      </c>
      <c r="S53" s="443" t="s">
        <v>985</v>
      </c>
      <c r="T53" s="443" t="s">
        <v>755</v>
      </c>
      <c r="U53" s="443">
        <v>4</v>
      </c>
      <c r="V53" s="466" t="s">
        <v>990</v>
      </c>
      <c r="W53" s="487" t="s">
        <v>1180</v>
      </c>
      <c r="X53" s="443" t="s">
        <v>1181</v>
      </c>
      <c r="Y53" s="443" t="s">
        <v>1180</v>
      </c>
      <c r="Z53" s="443" t="s">
        <v>1180</v>
      </c>
      <c r="AA53" s="466" t="s">
        <v>1180</v>
      </c>
      <c r="AB53" s="455"/>
      <c r="AC53" s="482"/>
      <c r="AD53" s="482"/>
    </row>
    <row r="54" spans="1:56" s="34" customFormat="1" ht="15" customHeight="1" x14ac:dyDescent="0.15">
      <c r="A54" s="455"/>
      <c r="B54" s="465" t="s">
        <v>1071</v>
      </c>
      <c r="C54" s="448" t="s">
        <v>1016</v>
      </c>
      <c r="D54" s="443" t="s">
        <v>771</v>
      </c>
      <c r="E54" s="443" t="s">
        <v>351</v>
      </c>
      <c r="F54" s="443">
        <v>1</v>
      </c>
      <c r="G54" s="451" t="s">
        <v>1031</v>
      </c>
      <c r="H54" s="487" t="s">
        <v>190</v>
      </c>
      <c r="I54" s="443" t="s">
        <v>978</v>
      </c>
      <c r="J54" s="443" t="s">
        <v>981</v>
      </c>
      <c r="K54" s="443">
        <v>1</v>
      </c>
      <c r="L54" s="466" t="s">
        <v>212</v>
      </c>
      <c r="M54" s="487" t="s">
        <v>189</v>
      </c>
      <c r="N54" s="443" t="s">
        <v>977</v>
      </c>
      <c r="O54" s="443" t="s">
        <v>981</v>
      </c>
      <c r="P54" s="443">
        <v>1</v>
      </c>
      <c r="Q54" s="466" t="s">
        <v>213</v>
      </c>
      <c r="R54" s="487" t="s">
        <v>533</v>
      </c>
      <c r="S54" s="443" t="s">
        <v>985</v>
      </c>
      <c r="T54" s="443" t="s">
        <v>755</v>
      </c>
      <c r="U54" s="443">
        <v>2</v>
      </c>
      <c r="V54" s="466" t="s">
        <v>990</v>
      </c>
      <c r="W54" s="448" t="s">
        <v>986</v>
      </c>
      <c r="X54" s="443" t="s">
        <v>987</v>
      </c>
      <c r="Y54" s="443" t="s">
        <v>755</v>
      </c>
      <c r="Z54" s="443">
        <v>2</v>
      </c>
      <c r="AA54" s="466" t="s">
        <v>991</v>
      </c>
      <c r="AB54" s="445"/>
      <c r="AC54" s="481"/>
      <c r="AD54" s="481"/>
      <c r="AE54" s="25"/>
      <c r="AF54" s="25"/>
      <c r="AG54" s="42"/>
      <c r="AH54" s="42"/>
      <c r="AI54" s="42"/>
    </row>
    <row r="55" spans="1:56" s="34" customFormat="1" ht="15" customHeight="1" x14ac:dyDescent="0.15">
      <c r="A55" s="455"/>
      <c r="B55" s="465" t="s">
        <v>1072</v>
      </c>
      <c r="C55" s="448" t="s">
        <v>1016</v>
      </c>
      <c r="D55" s="443" t="s">
        <v>771</v>
      </c>
      <c r="E55" s="443" t="s">
        <v>351</v>
      </c>
      <c r="F55" s="443">
        <v>1</v>
      </c>
      <c r="G55" s="451" t="s">
        <v>1031</v>
      </c>
      <c r="H55" s="487" t="s">
        <v>190</v>
      </c>
      <c r="I55" s="443" t="s">
        <v>978</v>
      </c>
      <c r="J55" s="443" t="s">
        <v>981</v>
      </c>
      <c r="K55" s="443">
        <v>1</v>
      </c>
      <c r="L55" s="466" t="s">
        <v>212</v>
      </c>
      <c r="M55" s="487" t="s">
        <v>192</v>
      </c>
      <c r="N55" s="443" t="s">
        <v>980</v>
      </c>
      <c r="O55" s="443" t="s">
        <v>981</v>
      </c>
      <c r="P55" s="443">
        <v>1</v>
      </c>
      <c r="Q55" s="466" t="s">
        <v>214</v>
      </c>
      <c r="R55" s="487" t="s">
        <v>533</v>
      </c>
      <c r="S55" s="443" t="s">
        <v>985</v>
      </c>
      <c r="T55" s="443" t="s">
        <v>755</v>
      </c>
      <c r="U55" s="443">
        <v>2</v>
      </c>
      <c r="V55" s="466" t="s">
        <v>990</v>
      </c>
      <c r="W55" s="448" t="s">
        <v>983</v>
      </c>
      <c r="X55" s="443" t="s">
        <v>984</v>
      </c>
      <c r="Y55" s="443" t="s">
        <v>755</v>
      </c>
      <c r="Z55" s="443">
        <v>2</v>
      </c>
      <c r="AA55" s="466" t="s">
        <v>989</v>
      </c>
      <c r="AB55" s="445"/>
      <c r="AC55" s="481"/>
      <c r="AD55" s="481"/>
      <c r="AE55" s="25"/>
      <c r="AF55" s="25"/>
      <c r="AG55" s="42"/>
      <c r="AH55" s="42"/>
      <c r="AI55" s="42"/>
    </row>
    <row r="56" spans="1:56" s="34" customFormat="1" ht="15" customHeight="1" x14ac:dyDescent="0.15">
      <c r="A56" s="455"/>
      <c r="B56" s="465" t="s">
        <v>1073</v>
      </c>
      <c r="C56" s="448" t="s">
        <v>1016</v>
      </c>
      <c r="D56" s="443" t="s">
        <v>771</v>
      </c>
      <c r="E56" s="443" t="s">
        <v>351</v>
      </c>
      <c r="F56" s="443">
        <v>1</v>
      </c>
      <c r="G56" s="451" t="s">
        <v>1031</v>
      </c>
      <c r="H56" s="487" t="s">
        <v>189</v>
      </c>
      <c r="I56" s="443" t="s">
        <v>977</v>
      </c>
      <c r="J56" s="443" t="s">
        <v>981</v>
      </c>
      <c r="K56" s="443">
        <v>1</v>
      </c>
      <c r="L56" s="466" t="s">
        <v>213</v>
      </c>
      <c r="M56" s="487" t="s">
        <v>191</v>
      </c>
      <c r="N56" s="443" t="s">
        <v>979</v>
      </c>
      <c r="O56" s="443" t="s">
        <v>981</v>
      </c>
      <c r="P56" s="443">
        <v>1</v>
      </c>
      <c r="Q56" s="466" t="s">
        <v>211</v>
      </c>
      <c r="R56" s="487" t="s">
        <v>986</v>
      </c>
      <c r="S56" s="443" t="s">
        <v>987</v>
      </c>
      <c r="T56" s="443" t="s">
        <v>755</v>
      </c>
      <c r="U56" s="443">
        <v>2</v>
      </c>
      <c r="V56" s="466" t="s">
        <v>991</v>
      </c>
      <c r="W56" s="448" t="s">
        <v>983</v>
      </c>
      <c r="X56" s="443" t="s">
        <v>984</v>
      </c>
      <c r="Y56" s="443" t="s">
        <v>755</v>
      </c>
      <c r="Z56" s="443">
        <v>2</v>
      </c>
      <c r="AA56" s="466" t="s">
        <v>989</v>
      </c>
      <c r="AB56" s="445"/>
      <c r="AC56" s="481"/>
      <c r="AD56" s="481"/>
      <c r="AE56" s="25"/>
      <c r="AF56" s="25"/>
      <c r="AG56" s="25"/>
      <c r="AH56" s="42"/>
      <c r="AI56" s="42"/>
      <c r="AJ56" s="42"/>
    </row>
    <row r="57" spans="1:56" s="34" customFormat="1" ht="15" customHeight="1" x14ac:dyDescent="0.15">
      <c r="A57" s="455"/>
      <c r="B57" s="465" t="s">
        <v>1074</v>
      </c>
      <c r="C57" s="448" t="s">
        <v>1016</v>
      </c>
      <c r="D57" s="443" t="s">
        <v>771</v>
      </c>
      <c r="E57" s="443" t="s">
        <v>351</v>
      </c>
      <c r="F57" s="443">
        <v>1</v>
      </c>
      <c r="G57" s="451" t="s">
        <v>1031</v>
      </c>
      <c r="H57" s="487" t="s">
        <v>189</v>
      </c>
      <c r="I57" s="443" t="s">
        <v>977</v>
      </c>
      <c r="J57" s="443" t="s">
        <v>981</v>
      </c>
      <c r="K57" s="443">
        <v>1</v>
      </c>
      <c r="L57" s="466" t="s">
        <v>213</v>
      </c>
      <c r="M57" s="487" t="s">
        <v>190</v>
      </c>
      <c r="N57" s="443" t="s">
        <v>978</v>
      </c>
      <c r="O57" s="443" t="s">
        <v>981</v>
      </c>
      <c r="P57" s="443">
        <v>1</v>
      </c>
      <c r="Q57" s="466" t="s">
        <v>212</v>
      </c>
      <c r="R57" s="487" t="s">
        <v>986</v>
      </c>
      <c r="S57" s="443" t="s">
        <v>987</v>
      </c>
      <c r="T57" s="443" t="s">
        <v>755</v>
      </c>
      <c r="U57" s="443">
        <v>2</v>
      </c>
      <c r="V57" s="466" t="s">
        <v>991</v>
      </c>
      <c r="W57" s="448" t="s">
        <v>533</v>
      </c>
      <c r="X57" s="443" t="s">
        <v>985</v>
      </c>
      <c r="Y57" s="443" t="s">
        <v>755</v>
      </c>
      <c r="Z57" s="443">
        <v>2</v>
      </c>
      <c r="AA57" s="466" t="s">
        <v>990</v>
      </c>
      <c r="AB57" s="445"/>
      <c r="AC57" s="481"/>
      <c r="AD57" s="481"/>
      <c r="AE57" s="25"/>
      <c r="AF57" s="25"/>
      <c r="AG57" s="25"/>
      <c r="AH57" s="42"/>
      <c r="AI57" s="42"/>
      <c r="AJ57" s="42"/>
    </row>
    <row r="58" spans="1:56" s="34" customFormat="1" ht="15" customHeight="1" x14ac:dyDescent="0.15">
      <c r="A58" s="455"/>
      <c r="B58" s="465" t="s">
        <v>1075</v>
      </c>
      <c r="C58" s="448" t="s">
        <v>1016</v>
      </c>
      <c r="D58" s="443" t="s">
        <v>771</v>
      </c>
      <c r="E58" s="443" t="s">
        <v>351</v>
      </c>
      <c r="F58" s="443">
        <v>1</v>
      </c>
      <c r="G58" s="451" t="s">
        <v>1031</v>
      </c>
      <c r="H58" s="487" t="s">
        <v>189</v>
      </c>
      <c r="I58" s="443" t="s">
        <v>977</v>
      </c>
      <c r="J58" s="443" t="s">
        <v>981</v>
      </c>
      <c r="K58" s="443">
        <v>1</v>
      </c>
      <c r="L58" s="466" t="s">
        <v>213</v>
      </c>
      <c r="M58" s="487" t="s">
        <v>189</v>
      </c>
      <c r="N58" s="443" t="s">
        <v>977</v>
      </c>
      <c r="O58" s="443" t="s">
        <v>981</v>
      </c>
      <c r="P58" s="443">
        <v>1</v>
      </c>
      <c r="Q58" s="466" t="s">
        <v>213</v>
      </c>
      <c r="R58" s="487" t="s">
        <v>986</v>
      </c>
      <c r="S58" s="443" t="s">
        <v>987</v>
      </c>
      <c r="T58" s="443" t="s">
        <v>755</v>
      </c>
      <c r="U58" s="443">
        <v>4</v>
      </c>
      <c r="V58" s="466" t="s">
        <v>991</v>
      </c>
      <c r="W58" s="487" t="s">
        <v>1180</v>
      </c>
      <c r="X58" s="443" t="s">
        <v>1181</v>
      </c>
      <c r="Y58" s="443" t="s">
        <v>1180</v>
      </c>
      <c r="Z58" s="443" t="s">
        <v>1180</v>
      </c>
      <c r="AA58" s="466" t="s">
        <v>1180</v>
      </c>
      <c r="AB58" s="445"/>
      <c r="AC58" s="482"/>
      <c r="AD58" s="482"/>
      <c r="AE58" s="42"/>
    </row>
    <row r="59" spans="1:56" s="34" customFormat="1" ht="15" customHeight="1" x14ac:dyDescent="0.15">
      <c r="A59" s="455"/>
      <c r="B59" s="465" t="s">
        <v>1076</v>
      </c>
      <c r="C59" s="448" t="s">
        <v>1016</v>
      </c>
      <c r="D59" s="443" t="s">
        <v>771</v>
      </c>
      <c r="E59" s="443" t="s">
        <v>351</v>
      </c>
      <c r="F59" s="443">
        <v>1</v>
      </c>
      <c r="G59" s="451" t="s">
        <v>1031</v>
      </c>
      <c r="H59" s="487" t="s">
        <v>189</v>
      </c>
      <c r="I59" s="443" t="s">
        <v>977</v>
      </c>
      <c r="J59" s="443" t="s">
        <v>981</v>
      </c>
      <c r="K59" s="443">
        <v>1</v>
      </c>
      <c r="L59" s="466" t="s">
        <v>213</v>
      </c>
      <c r="M59" s="487" t="s">
        <v>192</v>
      </c>
      <c r="N59" s="443" t="s">
        <v>980</v>
      </c>
      <c r="O59" s="443" t="s">
        <v>981</v>
      </c>
      <c r="P59" s="443">
        <v>1</v>
      </c>
      <c r="Q59" s="466" t="s">
        <v>214</v>
      </c>
      <c r="R59" s="487" t="s">
        <v>986</v>
      </c>
      <c r="S59" s="443" t="s">
        <v>987</v>
      </c>
      <c r="T59" s="443" t="s">
        <v>755</v>
      </c>
      <c r="U59" s="443">
        <v>2</v>
      </c>
      <c r="V59" s="466" t="s">
        <v>991</v>
      </c>
      <c r="W59" s="448" t="s">
        <v>983</v>
      </c>
      <c r="X59" s="443" t="s">
        <v>984</v>
      </c>
      <c r="Y59" s="443" t="s">
        <v>755</v>
      </c>
      <c r="Z59" s="443">
        <v>2</v>
      </c>
      <c r="AA59" s="466" t="s">
        <v>989</v>
      </c>
      <c r="AB59" s="455"/>
      <c r="AC59" s="490"/>
      <c r="AD59" s="490"/>
      <c r="AE59" s="26"/>
      <c r="AF59" s="26"/>
      <c r="AG59" s="26"/>
      <c r="AH59" s="42"/>
      <c r="AI59" s="42"/>
      <c r="AJ59" s="42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</row>
    <row r="60" spans="1:56" s="43" customFormat="1" ht="15" customHeight="1" x14ac:dyDescent="0.15">
      <c r="A60" s="455"/>
      <c r="B60" s="465" t="s">
        <v>1077</v>
      </c>
      <c r="C60" s="448" t="s">
        <v>1016</v>
      </c>
      <c r="D60" s="443" t="s">
        <v>771</v>
      </c>
      <c r="E60" s="443" t="s">
        <v>351</v>
      </c>
      <c r="F60" s="443">
        <v>1</v>
      </c>
      <c r="G60" s="451" t="s">
        <v>1031</v>
      </c>
      <c r="H60" s="487" t="s">
        <v>192</v>
      </c>
      <c r="I60" s="443" t="s">
        <v>980</v>
      </c>
      <c r="J60" s="443" t="s">
        <v>981</v>
      </c>
      <c r="K60" s="443">
        <v>1</v>
      </c>
      <c r="L60" s="466" t="s">
        <v>214</v>
      </c>
      <c r="M60" s="487" t="s">
        <v>191</v>
      </c>
      <c r="N60" s="443" t="s">
        <v>979</v>
      </c>
      <c r="O60" s="443" t="s">
        <v>981</v>
      </c>
      <c r="P60" s="443">
        <v>1</v>
      </c>
      <c r="Q60" s="466" t="s">
        <v>211</v>
      </c>
      <c r="R60" s="487" t="s">
        <v>983</v>
      </c>
      <c r="S60" s="443" t="s">
        <v>984</v>
      </c>
      <c r="T60" s="443" t="s">
        <v>755</v>
      </c>
      <c r="U60" s="443">
        <v>4</v>
      </c>
      <c r="V60" s="466" t="s">
        <v>989</v>
      </c>
      <c r="W60" s="487" t="s">
        <v>1180</v>
      </c>
      <c r="X60" s="443" t="s">
        <v>1181</v>
      </c>
      <c r="Y60" s="443" t="s">
        <v>1180</v>
      </c>
      <c r="Z60" s="443" t="s">
        <v>1180</v>
      </c>
      <c r="AA60" s="466" t="s">
        <v>1180</v>
      </c>
      <c r="AB60" s="445"/>
      <c r="AC60" s="481"/>
      <c r="AD60" s="481"/>
      <c r="AE60" s="25"/>
      <c r="AF60" s="25"/>
      <c r="AG60" s="25"/>
      <c r="AH60" s="42"/>
      <c r="AI60" s="42"/>
      <c r="AJ60" s="42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</row>
    <row r="61" spans="1:56" s="34" customFormat="1" ht="15" customHeight="1" x14ac:dyDescent="0.15">
      <c r="A61" s="455"/>
      <c r="B61" s="465" t="s">
        <v>1078</v>
      </c>
      <c r="C61" s="448" t="s">
        <v>1016</v>
      </c>
      <c r="D61" s="443" t="s">
        <v>771</v>
      </c>
      <c r="E61" s="443" t="s">
        <v>351</v>
      </c>
      <c r="F61" s="443">
        <v>1</v>
      </c>
      <c r="G61" s="451" t="s">
        <v>1031</v>
      </c>
      <c r="H61" s="487" t="s">
        <v>192</v>
      </c>
      <c r="I61" s="443" t="s">
        <v>980</v>
      </c>
      <c r="J61" s="443" t="s">
        <v>981</v>
      </c>
      <c r="K61" s="443">
        <v>1</v>
      </c>
      <c r="L61" s="466" t="s">
        <v>214</v>
      </c>
      <c r="M61" s="487" t="s">
        <v>190</v>
      </c>
      <c r="N61" s="443" t="s">
        <v>978</v>
      </c>
      <c r="O61" s="443" t="s">
        <v>981</v>
      </c>
      <c r="P61" s="443">
        <v>1</v>
      </c>
      <c r="Q61" s="466" t="s">
        <v>212</v>
      </c>
      <c r="R61" s="487" t="s">
        <v>983</v>
      </c>
      <c r="S61" s="443" t="s">
        <v>984</v>
      </c>
      <c r="T61" s="443" t="s">
        <v>755</v>
      </c>
      <c r="U61" s="443">
        <v>2</v>
      </c>
      <c r="V61" s="466" t="s">
        <v>989</v>
      </c>
      <c r="W61" s="448" t="s">
        <v>533</v>
      </c>
      <c r="X61" s="443" t="s">
        <v>985</v>
      </c>
      <c r="Y61" s="443" t="s">
        <v>755</v>
      </c>
      <c r="Z61" s="443">
        <v>2</v>
      </c>
      <c r="AA61" s="466" t="s">
        <v>990</v>
      </c>
      <c r="AB61" s="445"/>
      <c r="AC61" s="481"/>
      <c r="AD61" s="481"/>
      <c r="AE61" s="25"/>
      <c r="AF61" s="25"/>
      <c r="AG61" s="25"/>
      <c r="AH61" s="42"/>
      <c r="AI61" s="42"/>
      <c r="AJ61" s="42"/>
    </row>
    <row r="62" spans="1:56" s="34" customFormat="1" ht="15" customHeight="1" x14ac:dyDescent="0.15">
      <c r="A62" s="455"/>
      <c r="B62" s="465" t="s">
        <v>1079</v>
      </c>
      <c r="C62" s="448" t="s">
        <v>1016</v>
      </c>
      <c r="D62" s="443" t="s">
        <v>771</v>
      </c>
      <c r="E62" s="443" t="s">
        <v>351</v>
      </c>
      <c r="F62" s="443">
        <v>1</v>
      </c>
      <c r="G62" s="451" t="s">
        <v>1031</v>
      </c>
      <c r="H62" s="487" t="s">
        <v>192</v>
      </c>
      <c r="I62" s="443" t="s">
        <v>980</v>
      </c>
      <c r="J62" s="443" t="s">
        <v>981</v>
      </c>
      <c r="K62" s="443">
        <v>1</v>
      </c>
      <c r="L62" s="466" t="s">
        <v>214</v>
      </c>
      <c r="M62" s="487" t="s">
        <v>189</v>
      </c>
      <c r="N62" s="443" t="s">
        <v>977</v>
      </c>
      <c r="O62" s="443" t="s">
        <v>981</v>
      </c>
      <c r="P62" s="443">
        <v>1</v>
      </c>
      <c r="Q62" s="466" t="s">
        <v>213</v>
      </c>
      <c r="R62" s="487" t="s">
        <v>983</v>
      </c>
      <c r="S62" s="443" t="s">
        <v>984</v>
      </c>
      <c r="T62" s="443" t="s">
        <v>755</v>
      </c>
      <c r="U62" s="443">
        <v>2</v>
      </c>
      <c r="V62" s="466" t="s">
        <v>989</v>
      </c>
      <c r="W62" s="448" t="s">
        <v>986</v>
      </c>
      <c r="X62" s="443" t="s">
        <v>987</v>
      </c>
      <c r="Y62" s="443" t="s">
        <v>755</v>
      </c>
      <c r="Z62" s="443">
        <v>2</v>
      </c>
      <c r="AA62" s="466" t="s">
        <v>991</v>
      </c>
      <c r="AB62" s="445"/>
      <c r="AC62" s="481"/>
      <c r="AD62" s="481"/>
      <c r="AE62" s="25"/>
      <c r="AF62" s="25"/>
      <c r="AG62" s="25"/>
      <c r="AH62" s="42"/>
      <c r="AI62" s="42"/>
      <c r="AJ62" s="42"/>
    </row>
    <row r="63" spans="1:56" s="34" customFormat="1" ht="15" customHeight="1" x14ac:dyDescent="0.15">
      <c r="A63" s="455"/>
      <c r="B63" s="465" t="s">
        <v>1080</v>
      </c>
      <c r="C63" s="448" t="s">
        <v>1016</v>
      </c>
      <c r="D63" s="443" t="s">
        <v>771</v>
      </c>
      <c r="E63" s="443" t="s">
        <v>351</v>
      </c>
      <c r="F63" s="443">
        <v>1</v>
      </c>
      <c r="G63" s="451" t="s">
        <v>1031</v>
      </c>
      <c r="H63" s="487" t="s">
        <v>192</v>
      </c>
      <c r="I63" s="443" t="s">
        <v>980</v>
      </c>
      <c r="J63" s="443" t="s">
        <v>981</v>
      </c>
      <c r="K63" s="443">
        <v>1</v>
      </c>
      <c r="L63" s="466" t="s">
        <v>214</v>
      </c>
      <c r="M63" s="487" t="s">
        <v>192</v>
      </c>
      <c r="N63" s="443" t="s">
        <v>980</v>
      </c>
      <c r="O63" s="443" t="s">
        <v>981</v>
      </c>
      <c r="P63" s="443">
        <v>1</v>
      </c>
      <c r="Q63" s="466" t="s">
        <v>214</v>
      </c>
      <c r="R63" s="487" t="s">
        <v>983</v>
      </c>
      <c r="S63" s="443" t="s">
        <v>984</v>
      </c>
      <c r="T63" s="443" t="s">
        <v>755</v>
      </c>
      <c r="U63" s="443">
        <v>4</v>
      </c>
      <c r="V63" s="466" t="s">
        <v>989</v>
      </c>
      <c r="W63" s="487" t="s">
        <v>1180</v>
      </c>
      <c r="X63" s="443" t="s">
        <v>1181</v>
      </c>
      <c r="Y63" s="443" t="s">
        <v>1180</v>
      </c>
      <c r="Z63" s="443" t="s">
        <v>1180</v>
      </c>
      <c r="AA63" s="466" t="s">
        <v>1180</v>
      </c>
      <c r="AB63" s="445"/>
      <c r="AC63" s="482"/>
      <c r="AD63" s="482"/>
      <c r="AE63" s="42"/>
    </row>
    <row r="64" spans="1:56" s="34" customFormat="1" ht="15" customHeight="1" x14ac:dyDescent="0.15">
      <c r="A64" s="455"/>
      <c r="B64" s="465" t="s">
        <v>1081</v>
      </c>
      <c r="C64" s="448" t="s">
        <v>1001</v>
      </c>
      <c r="D64" s="443" t="s">
        <v>1002</v>
      </c>
      <c r="E64" s="443" t="s">
        <v>1003</v>
      </c>
      <c r="F64" s="443">
        <v>1</v>
      </c>
      <c r="G64" s="451" t="s">
        <v>1034</v>
      </c>
      <c r="H64" s="487" t="s">
        <v>171</v>
      </c>
      <c r="I64" s="443" t="s">
        <v>975</v>
      </c>
      <c r="J64" s="443" t="s">
        <v>168</v>
      </c>
      <c r="K64" s="443">
        <v>1</v>
      </c>
      <c r="L64" s="466" t="s">
        <v>206</v>
      </c>
      <c r="M64" s="487" t="s">
        <v>1180</v>
      </c>
      <c r="N64" s="443" t="s">
        <v>1181</v>
      </c>
      <c r="O64" s="443" t="s">
        <v>1180</v>
      </c>
      <c r="P64" s="443" t="s">
        <v>1180</v>
      </c>
      <c r="Q64" s="466" t="s">
        <v>1180</v>
      </c>
      <c r="R64" s="487" t="s">
        <v>983</v>
      </c>
      <c r="S64" s="443" t="s">
        <v>984</v>
      </c>
      <c r="T64" s="443" t="s">
        <v>755</v>
      </c>
      <c r="U64" s="443">
        <v>4</v>
      </c>
      <c r="V64" s="466" t="s">
        <v>989</v>
      </c>
      <c r="W64" s="487" t="s">
        <v>1180</v>
      </c>
      <c r="X64" s="443" t="s">
        <v>1181</v>
      </c>
      <c r="Y64" s="443" t="s">
        <v>1180</v>
      </c>
      <c r="Z64" s="443" t="s">
        <v>1180</v>
      </c>
      <c r="AA64" s="466" t="s">
        <v>1180</v>
      </c>
      <c r="AB64" s="445"/>
      <c r="AC64" s="481"/>
      <c r="AD64" s="482"/>
      <c r="AE64" s="42"/>
      <c r="AF64" s="42"/>
    </row>
    <row r="65" spans="1:36" s="34" customFormat="1" ht="15" customHeight="1" x14ac:dyDescent="0.15">
      <c r="A65" s="455"/>
      <c r="B65" s="465" t="s">
        <v>1082</v>
      </c>
      <c r="C65" s="448" t="s">
        <v>1000</v>
      </c>
      <c r="D65" s="443" t="s">
        <v>816</v>
      </c>
      <c r="E65" s="443" t="s">
        <v>351</v>
      </c>
      <c r="F65" s="443">
        <v>1</v>
      </c>
      <c r="G65" s="451" t="s">
        <v>1033</v>
      </c>
      <c r="H65" s="487" t="s">
        <v>170</v>
      </c>
      <c r="I65" s="443" t="s">
        <v>974</v>
      </c>
      <c r="J65" s="443" t="s">
        <v>168</v>
      </c>
      <c r="K65" s="443">
        <v>1</v>
      </c>
      <c r="L65" s="466" t="s">
        <v>207</v>
      </c>
      <c r="M65" s="487" t="s">
        <v>1180</v>
      </c>
      <c r="N65" s="443" t="s">
        <v>1181</v>
      </c>
      <c r="O65" s="443" t="s">
        <v>1180</v>
      </c>
      <c r="P65" s="443" t="s">
        <v>1180</v>
      </c>
      <c r="Q65" s="466" t="s">
        <v>1180</v>
      </c>
      <c r="R65" s="487" t="s">
        <v>533</v>
      </c>
      <c r="S65" s="443" t="s">
        <v>985</v>
      </c>
      <c r="T65" s="443" t="s">
        <v>755</v>
      </c>
      <c r="U65" s="443">
        <v>4</v>
      </c>
      <c r="V65" s="466" t="s">
        <v>990</v>
      </c>
      <c r="W65" s="487" t="s">
        <v>1180</v>
      </c>
      <c r="X65" s="443" t="s">
        <v>1181</v>
      </c>
      <c r="Y65" s="443" t="s">
        <v>1180</v>
      </c>
      <c r="Z65" s="443" t="s">
        <v>1180</v>
      </c>
      <c r="AA65" s="466" t="s">
        <v>1180</v>
      </c>
      <c r="AB65" s="445"/>
      <c r="AC65" s="481"/>
      <c r="AD65" s="482"/>
      <c r="AE65" s="42"/>
      <c r="AF65" s="42"/>
    </row>
    <row r="66" spans="1:36" s="34" customFormat="1" ht="15" customHeight="1" x14ac:dyDescent="0.15">
      <c r="A66" s="455"/>
      <c r="B66" s="465" t="s">
        <v>1083</v>
      </c>
      <c r="C66" s="448" t="s">
        <v>1000</v>
      </c>
      <c r="D66" s="443" t="s">
        <v>816</v>
      </c>
      <c r="E66" s="443" t="s">
        <v>351</v>
      </c>
      <c r="F66" s="443">
        <v>1</v>
      </c>
      <c r="G66" s="451" t="s">
        <v>1033</v>
      </c>
      <c r="H66" s="487" t="s">
        <v>167</v>
      </c>
      <c r="I66" s="443" t="s">
        <v>976</v>
      </c>
      <c r="J66" s="443" t="s">
        <v>168</v>
      </c>
      <c r="K66" s="443">
        <v>1</v>
      </c>
      <c r="L66" s="466" t="s">
        <v>209</v>
      </c>
      <c r="M66" s="487" t="s">
        <v>1180</v>
      </c>
      <c r="N66" s="443" t="s">
        <v>1181</v>
      </c>
      <c r="O66" s="443" t="s">
        <v>1180</v>
      </c>
      <c r="P66" s="443" t="s">
        <v>1180</v>
      </c>
      <c r="Q66" s="466" t="s">
        <v>1180</v>
      </c>
      <c r="R66" s="487" t="s">
        <v>533</v>
      </c>
      <c r="S66" s="443" t="s">
        <v>985</v>
      </c>
      <c r="T66" s="443" t="s">
        <v>755</v>
      </c>
      <c r="U66" s="443">
        <v>4</v>
      </c>
      <c r="V66" s="466" t="s">
        <v>990</v>
      </c>
      <c r="W66" s="487" t="s">
        <v>1180</v>
      </c>
      <c r="X66" s="443" t="s">
        <v>1181</v>
      </c>
      <c r="Y66" s="443" t="s">
        <v>1180</v>
      </c>
      <c r="Z66" s="443" t="s">
        <v>1180</v>
      </c>
      <c r="AA66" s="466" t="s">
        <v>1180</v>
      </c>
      <c r="AB66" s="445"/>
      <c r="AC66" s="481"/>
      <c r="AD66" s="482"/>
      <c r="AE66" s="42"/>
      <c r="AF66" s="42"/>
    </row>
    <row r="67" spans="1:36" s="34" customFormat="1" ht="15" customHeight="1" x14ac:dyDescent="0.15">
      <c r="A67" s="455"/>
      <c r="B67" s="465" t="s">
        <v>1084</v>
      </c>
      <c r="C67" s="448" t="s">
        <v>1000</v>
      </c>
      <c r="D67" s="443" t="s">
        <v>816</v>
      </c>
      <c r="E67" s="443" t="s">
        <v>351</v>
      </c>
      <c r="F67" s="443">
        <v>1</v>
      </c>
      <c r="G67" s="451" t="s">
        <v>1033</v>
      </c>
      <c r="H67" s="487" t="s">
        <v>167</v>
      </c>
      <c r="I67" s="443" t="s">
        <v>976</v>
      </c>
      <c r="J67" s="443" t="s">
        <v>168</v>
      </c>
      <c r="K67" s="443">
        <v>1</v>
      </c>
      <c r="L67" s="466" t="s">
        <v>209</v>
      </c>
      <c r="M67" s="487" t="s">
        <v>1180</v>
      </c>
      <c r="N67" s="443" t="s">
        <v>1181</v>
      </c>
      <c r="O67" s="443" t="s">
        <v>1180</v>
      </c>
      <c r="P67" s="443" t="s">
        <v>1180</v>
      </c>
      <c r="Q67" s="466" t="s">
        <v>1180</v>
      </c>
      <c r="R67" s="487" t="s">
        <v>986</v>
      </c>
      <c r="S67" s="443" t="s">
        <v>987</v>
      </c>
      <c r="T67" s="443" t="s">
        <v>755</v>
      </c>
      <c r="U67" s="443">
        <v>4</v>
      </c>
      <c r="V67" s="466" t="s">
        <v>991</v>
      </c>
      <c r="W67" s="487" t="s">
        <v>1180</v>
      </c>
      <c r="X67" s="443" t="s">
        <v>1181</v>
      </c>
      <c r="Y67" s="443" t="s">
        <v>1180</v>
      </c>
      <c r="Z67" s="443" t="s">
        <v>1180</v>
      </c>
      <c r="AA67" s="466" t="s">
        <v>1180</v>
      </c>
      <c r="AB67" s="445"/>
      <c r="AC67" s="481"/>
      <c r="AD67" s="482"/>
      <c r="AE67" s="42"/>
      <c r="AF67" s="42"/>
    </row>
    <row r="68" spans="1:36" s="34" customFormat="1" ht="15" customHeight="1" x14ac:dyDescent="0.15">
      <c r="A68" s="455"/>
      <c r="B68" s="465" t="s">
        <v>1085</v>
      </c>
      <c r="C68" s="448" t="s">
        <v>1000</v>
      </c>
      <c r="D68" s="443" t="s">
        <v>816</v>
      </c>
      <c r="E68" s="443" t="s">
        <v>351</v>
      </c>
      <c r="F68" s="443">
        <v>1</v>
      </c>
      <c r="G68" s="451" t="s">
        <v>1033</v>
      </c>
      <c r="H68" s="487" t="s">
        <v>169</v>
      </c>
      <c r="I68" s="443" t="s">
        <v>973</v>
      </c>
      <c r="J68" s="443" t="s">
        <v>168</v>
      </c>
      <c r="K68" s="443">
        <v>1</v>
      </c>
      <c r="L68" s="466" t="s">
        <v>208</v>
      </c>
      <c r="M68" s="487" t="s">
        <v>1180</v>
      </c>
      <c r="N68" s="443" t="s">
        <v>1181</v>
      </c>
      <c r="O68" s="443" t="s">
        <v>1180</v>
      </c>
      <c r="P68" s="443" t="s">
        <v>1180</v>
      </c>
      <c r="Q68" s="466" t="s">
        <v>1180</v>
      </c>
      <c r="R68" s="487" t="s">
        <v>986</v>
      </c>
      <c r="S68" s="443" t="s">
        <v>987</v>
      </c>
      <c r="T68" s="443" t="s">
        <v>755</v>
      </c>
      <c r="U68" s="443">
        <v>4</v>
      </c>
      <c r="V68" s="466" t="s">
        <v>991</v>
      </c>
      <c r="W68" s="487" t="s">
        <v>1180</v>
      </c>
      <c r="X68" s="443" t="s">
        <v>1181</v>
      </c>
      <c r="Y68" s="443" t="s">
        <v>1180</v>
      </c>
      <c r="Z68" s="443" t="s">
        <v>1180</v>
      </c>
      <c r="AA68" s="466" t="s">
        <v>1180</v>
      </c>
      <c r="AB68" s="445"/>
      <c r="AC68" s="481"/>
      <c r="AD68" s="482"/>
      <c r="AE68" s="42"/>
      <c r="AF68" s="42"/>
    </row>
    <row r="69" spans="1:36" s="34" customFormat="1" ht="15" customHeight="1" x14ac:dyDescent="0.15">
      <c r="A69" s="455"/>
      <c r="B69" s="465" t="s">
        <v>1086</v>
      </c>
      <c r="C69" s="448" t="s">
        <v>1000</v>
      </c>
      <c r="D69" s="443" t="s">
        <v>816</v>
      </c>
      <c r="E69" s="443" t="s">
        <v>351</v>
      </c>
      <c r="F69" s="443">
        <v>1</v>
      </c>
      <c r="G69" s="451" t="s">
        <v>1033</v>
      </c>
      <c r="H69" s="487" t="s">
        <v>167</v>
      </c>
      <c r="I69" s="443" t="s">
        <v>976</v>
      </c>
      <c r="J69" s="443" t="s">
        <v>168</v>
      </c>
      <c r="K69" s="443">
        <v>1</v>
      </c>
      <c r="L69" s="466" t="s">
        <v>209</v>
      </c>
      <c r="M69" s="487" t="s">
        <v>1180</v>
      </c>
      <c r="N69" s="443" t="s">
        <v>1181</v>
      </c>
      <c r="O69" s="443" t="s">
        <v>1180</v>
      </c>
      <c r="P69" s="443" t="s">
        <v>1180</v>
      </c>
      <c r="Q69" s="466" t="s">
        <v>1180</v>
      </c>
      <c r="R69" s="487" t="s">
        <v>983</v>
      </c>
      <c r="S69" s="443" t="s">
        <v>984</v>
      </c>
      <c r="T69" s="443" t="s">
        <v>755</v>
      </c>
      <c r="U69" s="443">
        <v>4</v>
      </c>
      <c r="V69" s="466" t="s">
        <v>988</v>
      </c>
      <c r="W69" s="487" t="s">
        <v>1180</v>
      </c>
      <c r="X69" s="443" t="s">
        <v>1181</v>
      </c>
      <c r="Y69" s="443" t="s">
        <v>1180</v>
      </c>
      <c r="Z69" s="443" t="s">
        <v>1180</v>
      </c>
      <c r="AA69" s="466" t="s">
        <v>1180</v>
      </c>
      <c r="AB69" s="445"/>
      <c r="AC69" s="481"/>
      <c r="AD69" s="482"/>
      <c r="AE69" s="42"/>
      <c r="AF69" s="42"/>
    </row>
    <row r="70" spans="1:36" s="34" customFormat="1" ht="15" customHeight="1" x14ac:dyDescent="0.15">
      <c r="A70" s="455"/>
      <c r="B70" s="465" t="s">
        <v>1087</v>
      </c>
      <c r="C70" s="448" t="s">
        <v>1004</v>
      </c>
      <c r="D70" s="443" t="s">
        <v>1008</v>
      </c>
      <c r="E70" s="443" t="s">
        <v>1003</v>
      </c>
      <c r="F70" s="443">
        <v>1</v>
      </c>
      <c r="G70" s="451" t="s">
        <v>1034</v>
      </c>
      <c r="H70" s="487" t="s">
        <v>191</v>
      </c>
      <c r="I70" s="443" t="s">
        <v>979</v>
      </c>
      <c r="J70" s="443" t="s">
        <v>981</v>
      </c>
      <c r="K70" s="443">
        <v>1</v>
      </c>
      <c r="L70" s="466" t="s">
        <v>211</v>
      </c>
      <c r="M70" s="487" t="s">
        <v>191</v>
      </c>
      <c r="N70" s="443" t="s">
        <v>979</v>
      </c>
      <c r="O70" s="443" t="s">
        <v>981</v>
      </c>
      <c r="P70" s="443">
        <v>1</v>
      </c>
      <c r="Q70" s="466" t="s">
        <v>211</v>
      </c>
      <c r="R70" s="487" t="s">
        <v>983</v>
      </c>
      <c r="S70" s="443" t="s">
        <v>984</v>
      </c>
      <c r="T70" s="443" t="s">
        <v>755</v>
      </c>
      <c r="U70" s="443">
        <v>4</v>
      </c>
      <c r="V70" s="466" t="s">
        <v>989</v>
      </c>
      <c r="W70" s="487" t="s">
        <v>1180</v>
      </c>
      <c r="X70" s="443" t="s">
        <v>1181</v>
      </c>
      <c r="Y70" s="443" t="s">
        <v>1180</v>
      </c>
      <c r="Z70" s="443" t="s">
        <v>1180</v>
      </c>
      <c r="AA70" s="466" t="s">
        <v>1180</v>
      </c>
      <c r="AB70" s="455"/>
      <c r="AC70" s="482"/>
      <c r="AD70" s="488"/>
    </row>
    <row r="71" spans="1:36" s="34" customFormat="1" ht="15" customHeight="1" x14ac:dyDescent="0.15">
      <c r="A71" s="455"/>
      <c r="B71" s="489" t="s">
        <v>1088</v>
      </c>
      <c r="C71" s="448" t="s">
        <v>1004</v>
      </c>
      <c r="D71" s="443" t="s">
        <v>829</v>
      </c>
      <c r="E71" s="443" t="s">
        <v>351</v>
      </c>
      <c r="F71" s="443">
        <v>1</v>
      </c>
      <c r="G71" s="451" t="s">
        <v>1033</v>
      </c>
      <c r="H71" s="487" t="s">
        <v>191</v>
      </c>
      <c r="I71" s="443" t="s">
        <v>979</v>
      </c>
      <c r="J71" s="443" t="s">
        <v>981</v>
      </c>
      <c r="K71" s="443">
        <v>1</v>
      </c>
      <c r="L71" s="466" t="s">
        <v>211</v>
      </c>
      <c r="M71" s="487" t="s">
        <v>190</v>
      </c>
      <c r="N71" s="443" t="s">
        <v>978</v>
      </c>
      <c r="O71" s="443" t="s">
        <v>981</v>
      </c>
      <c r="P71" s="443">
        <v>1</v>
      </c>
      <c r="Q71" s="466" t="s">
        <v>212</v>
      </c>
      <c r="R71" s="487" t="s">
        <v>983</v>
      </c>
      <c r="S71" s="443" t="s">
        <v>984</v>
      </c>
      <c r="T71" s="443" t="s">
        <v>755</v>
      </c>
      <c r="U71" s="443">
        <v>2</v>
      </c>
      <c r="V71" s="466" t="s">
        <v>989</v>
      </c>
      <c r="W71" s="448" t="s">
        <v>533</v>
      </c>
      <c r="X71" s="443" t="s">
        <v>985</v>
      </c>
      <c r="Y71" s="443" t="s">
        <v>755</v>
      </c>
      <c r="Z71" s="443">
        <v>2</v>
      </c>
      <c r="AA71" s="466" t="s">
        <v>990</v>
      </c>
      <c r="AB71" s="445"/>
      <c r="AC71" s="481"/>
      <c r="AD71" s="481"/>
      <c r="AE71" s="25"/>
      <c r="AF71" s="25"/>
      <c r="AG71" s="42"/>
      <c r="AH71" s="42"/>
      <c r="AI71" s="42"/>
    </row>
    <row r="72" spans="1:36" s="34" customFormat="1" ht="15" customHeight="1" x14ac:dyDescent="0.15">
      <c r="A72" s="455"/>
      <c r="B72" s="465" t="s">
        <v>1089</v>
      </c>
      <c r="C72" s="448" t="s">
        <v>1004</v>
      </c>
      <c r="D72" s="443" t="s">
        <v>829</v>
      </c>
      <c r="E72" s="443" t="s">
        <v>351</v>
      </c>
      <c r="F72" s="443">
        <v>1</v>
      </c>
      <c r="G72" s="451" t="s">
        <v>1033</v>
      </c>
      <c r="H72" s="487" t="s">
        <v>191</v>
      </c>
      <c r="I72" s="443" t="s">
        <v>979</v>
      </c>
      <c r="J72" s="443" t="s">
        <v>981</v>
      </c>
      <c r="K72" s="443">
        <v>1</v>
      </c>
      <c r="L72" s="466" t="s">
        <v>211</v>
      </c>
      <c r="M72" s="487" t="s">
        <v>189</v>
      </c>
      <c r="N72" s="443" t="s">
        <v>977</v>
      </c>
      <c r="O72" s="443" t="s">
        <v>981</v>
      </c>
      <c r="P72" s="443">
        <v>1</v>
      </c>
      <c r="Q72" s="466" t="s">
        <v>213</v>
      </c>
      <c r="R72" s="487" t="s">
        <v>983</v>
      </c>
      <c r="S72" s="443" t="s">
        <v>984</v>
      </c>
      <c r="T72" s="443" t="s">
        <v>755</v>
      </c>
      <c r="U72" s="443">
        <v>2</v>
      </c>
      <c r="V72" s="466" t="s">
        <v>989</v>
      </c>
      <c r="W72" s="448" t="s">
        <v>986</v>
      </c>
      <c r="X72" s="443" t="s">
        <v>987</v>
      </c>
      <c r="Y72" s="443" t="s">
        <v>755</v>
      </c>
      <c r="Z72" s="443">
        <v>2</v>
      </c>
      <c r="AA72" s="466" t="s">
        <v>991</v>
      </c>
      <c r="AB72" s="445"/>
      <c r="AC72" s="481"/>
      <c r="AD72" s="481"/>
      <c r="AE72" s="25"/>
      <c r="AF72" s="25"/>
      <c r="AG72" s="42"/>
      <c r="AH72" s="42"/>
      <c r="AI72" s="42"/>
    </row>
    <row r="73" spans="1:36" s="34" customFormat="1" ht="15" customHeight="1" x14ac:dyDescent="0.15">
      <c r="A73" s="455"/>
      <c r="B73" s="465" t="s">
        <v>1090</v>
      </c>
      <c r="C73" s="448" t="s">
        <v>1004</v>
      </c>
      <c r="D73" s="443" t="s">
        <v>829</v>
      </c>
      <c r="E73" s="443" t="s">
        <v>351</v>
      </c>
      <c r="F73" s="443">
        <v>1</v>
      </c>
      <c r="G73" s="451" t="s">
        <v>1033</v>
      </c>
      <c r="H73" s="487" t="s">
        <v>191</v>
      </c>
      <c r="I73" s="443" t="s">
        <v>979</v>
      </c>
      <c r="J73" s="443" t="s">
        <v>981</v>
      </c>
      <c r="K73" s="443">
        <v>1</v>
      </c>
      <c r="L73" s="466" t="s">
        <v>211</v>
      </c>
      <c r="M73" s="487" t="s">
        <v>192</v>
      </c>
      <c r="N73" s="443" t="s">
        <v>980</v>
      </c>
      <c r="O73" s="443" t="s">
        <v>981</v>
      </c>
      <c r="P73" s="443">
        <v>1</v>
      </c>
      <c r="Q73" s="466" t="s">
        <v>214</v>
      </c>
      <c r="R73" s="487" t="s">
        <v>983</v>
      </c>
      <c r="S73" s="443" t="s">
        <v>984</v>
      </c>
      <c r="T73" s="443" t="s">
        <v>755</v>
      </c>
      <c r="U73" s="443">
        <v>4</v>
      </c>
      <c r="V73" s="466" t="s">
        <v>989</v>
      </c>
      <c r="W73" s="487" t="s">
        <v>1180</v>
      </c>
      <c r="X73" s="443" t="s">
        <v>1181</v>
      </c>
      <c r="Y73" s="443" t="s">
        <v>1180</v>
      </c>
      <c r="Z73" s="443" t="s">
        <v>1180</v>
      </c>
      <c r="AA73" s="466" t="s">
        <v>1180</v>
      </c>
      <c r="AB73" s="445"/>
      <c r="AC73" s="481"/>
      <c r="AD73" s="481"/>
      <c r="AE73" s="25"/>
      <c r="AF73" s="25"/>
      <c r="AG73" s="42"/>
      <c r="AH73" s="42"/>
      <c r="AI73" s="42"/>
    </row>
    <row r="74" spans="1:36" s="34" customFormat="1" ht="15" customHeight="1" x14ac:dyDescent="0.15">
      <c r="A74" s="455"/>
      <c r="B74" s="465" t="s">
        <v>1091</v>
      </c>
      <c r="C74" s="448" t="s">
        <v>1004</v>
      </c>
      <c r="D74" s="443" t="s">
        <v>829</v>
      </c>
      <c r="E74" s="443" t="s">
        <v>351</v>
      </c>
      <c r="F74" s="443">
        <v>1</v>
      </c>
      <c r="G74" s="451" t="s">
        <v>1033</v>
      </c>
      <c r="H74" s="487" t="s">
        <v>190</v>
      </c>
      <c r="I74" s="443" t="s">
        <v>978</v>
      </c>
      <c r="J74" s="443" t="s">
        <v>981</v>
      </c>
      <c r="K74" s="443">
        <v>1</v>
      </c>
      <c r="L74" s="466" t="s">
        <v>212</v>
      </c>
      <c r="M74" s="487" t="s">
        <v>191</v>
      </c>
      <c r="N74" s="443" t="s">
        <v>979</v>
      </c>
      <c r="O74" s="443" t="s">
        <v>981</v>
      </c>
      <c r="P74" s="443">
        <v>1</v>
      </c>
      <c r="Q74" s="466" t="s">
        <v>211</v>
      </c>
      <c r="R74" s="487" t="s">
        <v>533</v>
      </c>
      <c r="S74" s="443" t="s">
        <v>985</v>
      </c>
      <c r="T74" s="443" t="s">
        <v>755</v>
      </c>
      <c r="U74" s="443">
        <v>2</v>
      </c>
      <c r="V74" s="466" t="s">
        <v>990</v>
      </c>
      <c r="W74" s="448" t="s">
        <v>983</v>
      </c>
      <c r="X74" s="443" t="s">
        <v>984</v>
      </c>
      <c r="Y74" s="443" t="s">
        <v>755</v>
      </c>
      <c r="Z74" s="443">
        <v>2</v>
      </c>
      <c r="AA74" s="466" t="s">
        <v>989</v>
      </c>
      <c r="AB74" s="445"/>
      <c r="AC74" s="481"/>
      <c r="AD74" s="481"/>
      <c r="AE74" s="25"/>
      <c r="AF74" s="25"/>
      <c r="AG74" s="42"/>
      <c r="AH74" s="42"/>
      <c r="AI74" s="42"/>
    </row>
    <row r="75" spans="1:36" s="34" customFormat="1" ht="15" customHeight="1" x14ac:dyDescent="0.15">
      <c r="A75" s="455"/>
      <c r="B75" s="465" t="s">
        <v>1092</v>
      </c>
      <c r="C75" s="448" t="s">
        <v>1004</v>
      </c>
      <c r="D75" s="443" t="s">
        <v>829</v>
      </c>
      <c r="E75" s="443" t="s">
        <v>351</v>
      </c>
      <c r="F75" s="443">
        <v>1</v>
      </c>
      <c r="G75" s="451" t="s">
        <v>1033</v>
      </c>
      <c r="H75" s="487" t="s">
        <v>190</v>
      </c>
      <c r="I75" s="443" t="s">
        <v>978</v>
      </c>
      <c r="J75" s="443" t="s">
        <v>981</v>
      </c>
      <c r="K75" s="443">
        <v>1</v>
      </c>
      <c r="L75" s="466" t="s">
        <v>212</v>
      </c>
      <c r="M75" s="487" t="s">
        <v>190</v>
      </c>
      <c r="N75" s="443" t="s">
        <v>978</v>
      </c>
      <c r="O75" s="443" t="s">
        <v>981</v>
      </c>
      <c r="P75" s="443">
        <v>1</v>
      </c>
      <c r="Q75" s="466" t="s">
        <v>212</v>
      </c>
      <c r="R75" s="487" t="s">
        <v>533</v>
      </c>
      <c r="S75" s="443" t="s">
        <v>985</v>
      </c>
      <c r="T75" s="443" t="s">
        <v>755</v>
      </c>
      <c r="U75" s="443">
        <v>4</v>
      </c>
      <c r="V75" s="466" t="s">
        <v>990</v>
      </c>
      <c r="W75" s="487" t="s">
        <v>1180</v>
      </c>
      <c r="X75" s="443" t="s">
        <v>1181</v>
      </c>
      <c r="Y75" s="443" t="s">
        <v>1180</v>
      </c>
      <c r="Z75" s="443" t="s">
        <v>1180</v>
      </c>
      <c r="AA75" s="466" t="s">
        <v>1180</v>
      </c>
      <c r="AB75" s="455"/>
      <c r="AC75" s="482"/>
      <c r="AD75" s="482"/>
    </row>
    <row r="76" spans="1:36" s="34" customFormat="1" ht="15" customHeight="1" x14ac:dyDescent="0.15">
      <c r="A76" s="455"/>
      <c r="B76" s="465" t="s">
        <v>1093</v>
      </c>
      <c r="C76" s="448" t="s">
        <v>1004</v>
      </c>
      <c r="D76" s="443" t="s">
        <v>829</v>
      </c>
      <c r="E76" s="443" t="s">
        <v>351</v>
      </c>
      <c r="F76" s="443">
        <v>1</v>
      </c>
      <c r="G76" s="451" t="s">
        <v>1033</v>
      </c>
      <c r="H76" s="487" t="s">
        <v>190</v>
      </c>
      <c r="I76" s="443" t="s">
        <v>978</v>
      </c>
      <c r="J76" s="443" t="s">
        <v>981</v>
      </c>
      <c r="K76" s="443">
        <v>1</v>
      </c>
      <c r="L76" s="466" t="s">
        <v>212</v>
      </c>
      <c r="M76" s="487" t="s">
        <v>189</v>
      </c>
      <c r="N76" s="443" t="s">
        <v>977</v>
      </c>
      <c r="O76" s="443" t="s">
        <v>981</v>
      </c>
      <c r="P76" s="443">
        <v>1</v>
      </c>
      <c r="Q76" s="466" t="s">
        <v>213</v>
      </c>
      <c r="R76" s="487" t="s">
        <v>533</v>
      </c>
      <c r="S76" s="443" t="s">
        <v>985</v>
      </c>
      <c r="T76" s="443" t="s">
        <v>755</v>
      </c>
      <c r="U76" s="443">
        <v>2</v>
      </c>
      <c r="V76" s="466" t="s">
        <v>990</v>
      </c>
      <c r="W76" s="448" t="s">
        <v>986</v>
      </c>
      <c r="X76" s="443" t="s">
        <v>987</v>
      </c>
      <c r="Y76" s="443" t="s">
        <v>755</v>
      </c>
      <c r="Z76" s="443">
        <v>2</v>
      </c>
      <c r="AA76" s="466" t="s">
        <v>991</v>
      </c>
      <c r="AB76" s="445"/>
      <c r="AC76" s="481"/>
      <c r="AD76" s="481"/>
      <c r="AE76" s="25"/>
      <c r="AF76" s="25"/>
      <c r="AG76" s="42"/>
      <c r="AH76" s="42"/>
      <c r="AI76" s="42"/>
    </row>
    <row r="77" spans="1:36" s="34" customFormat="1" ht="15" customHeight="1" x14ac:dyDescent="0.15">
      <c r="A77" s="455"/>
      <c r="B77" s="465" t="s">
        <v>1094</v>
      </c>
      <c r="C77" s="448" t="s">
        <v>1004</v>
      </c>
      <c r="D77" s="443" t="s">
        <v>829</v>
      </c>
      <c r="E77" s="443" t="s">
        <v>351</v>
      </c>
      <c r="F77" s="443">
        <v>1</v>
      </c>
      <c r="G77" s="451" t="s">
        <v>1033</v>
      </c>
      <c r="H77" s="487" t="s">
        <v>190</v>
      </c>
      <c r="I77" s="443" t="s">
        <v>978</v>
      </c>
      <c r="J77" s="443" t="s">
        <v>981</v>
      </c>
      <c r="K77" s="443">
        <v>1</v>
      </c>
      <c r="L77" s="466" t="s">
        <v>212</v>
      </c>
      <c r="M77" s="487" t="s">
        <v>192</v>
      </c>
      <c r="N77" s="443" t="s">
        <v>980</v>
      </c>
      <c r="O77" s="443" t="s">
        <v>981</v>
      </c>
      <c r="P77" s="443">
        <v>1</v>
      </c>
      <c r="Q77" s="466" t="s">
        <v>214</v>
      </c>
      <c r="R77" s="487" t="s">
        <v>533</v>
      </c>
      <c r="S77" s="443" t="s">
        <v>985</v>
      </c>
      <c r="T77" s="443" t="s">
        <v>755</v>
      </c>
      <c r="U77" s="443">
        <v>2</v>
      </c>
      <c r="V77" s="466" t="s">
        <v>990</v>
      </c>
      <c r="W77" s="448" t="s">
        <v>983</v>
      </c>
      <c r="X77" s="443" t="s">
        <v>984</v>
      </c>
      <c r="Y77" s="443" t="s">
        <v>755</v>
      </c>
      <c r="Z77" s="443">
        <v>2</v>
      </c>
      <c r="AA77" s="466" t="s">
        <v>989</v>
      </c>
      <c r="AB77" s="445"/>
      <c r="AC77" s="481"/>
      <c r="AD77" s="481"/>
      <c r="AE77" s="25"/>
      <c r="AF77" s="25"/>
      <c r="AG77" s="42"/>
      <c r="AH77" s="42"/>
      <c r="AI77" s="42"/>
    </row>
    <row r="78" spans="1:36" s="34" customFormat="1" ht="15" customHeight="1" x14ac:dyDescent="0.15">
      <c r="A78" s="455"/>
      <c r="B78" s="465" t="s">
        <v>1095</v>
      </c>
      <c r="C78" s="448" t="s">
        <v>1004</v>
      </c>
      <c r="D78" s="443" t="s">
        <v>829</v>
      </c>
      <c r="E78" s="443" t="s">
        <v>351</v>
      </c>
      <c r="F78" s="443">
        <v>1</v>
      </c>
      <c r="G78" s="451" t="s">
        <v>1033</v>
      </c>
      <c r="H78" s="487" t="s">
        <v>189</v>
      </c>
      <c r="I78" s="443" t="s">
        <v>977</v>
      </c>
      <c r="J78" s="443" t="s">
        <v>981</v>
      </c>
      <c r="K78" s="443">
        <v>1</v>
      </c>
      <c r="L78" s="466" t="s">
        <v>213</v>
      </c>
      <c r="M78" s="487" t="s">
        <v>191</v>
      </c>
      <c r="N78" s="443" t="s">
        <v>979</v>
      </c>
      <c r="O78" s="443" t="s">
        <v>981</v>
      </c>
      <c r="P78" s="443">
        <v>1</v>
      </c>
      <c r="Q78" s="466" t="s">
        <v>211</v>
      </c>
      <c r="R78" s="487" t="s">
        <v>986</v>
      </c>
      <c r="S78" s="443" t="s">
        <v>987</v>
      </c>
      <c r="T78" s="443" t="s">
        <v>755</v>
      </c>
      <c r="U78" s="443">
        <v>2</v>
      </c>
      <c r="V78" s="466" t="s">
        <v>991</v>
      </c>
      <c r="W78" s="448" t="s">
        <v>983</v>
      </c>
      <c r="X78" s="443" t="s">
        <v>984</v>
      </c>
      <c r="Y78" s="443" t="s">
        <v>755</v>
      </c>
      <c r="Z78" s="443">
        <v>2</v>
      </c>
      <c r="AA78" s="466" t="s">
        <v>989</v>
      </c>
      <c r="AB78" s="445"/>
      <c r="AC78" s="481"/>
      <c r="AD78" s="481"/>
      <c r="AE78" s="25"/>
      <c r="AF78" s="25"/>
      <c r="AG78" s="25"/>
      <c r="AH78" s="42"/>
      <c r="AI78" s="42"/>
      <c r="AJ78" s="42"/>
    </row>
    <row r="79" spans="1:36" s="34" customFormat="1" ht="15" customHeight="1" x14ac:dyDescent="0.15">
      <c r="A79" s="455"/>
      <c r="B79" s="465" t="s">
        <v>1096</v>
      </c>
      <c r="C79" s="448" t="s">
        <v>1004</v>
      </c>
      <c r="D79" s="443" t="s">
        <v>829</v>
      </c>
      <c r="E79" s="443" t="s">
        <v>351</v>
      </c>
      <c r="F79" s="443">
        <v>1</v>
      </c>
      <c r="G79" s="451" t="s">
        <v>1033</v>
      </c>
      <c r="H79" s="487" t="s">
        <v>189</v>
      </c>
      <c r="I79" s="443" t="s">
        <v>977</v>
      </c>
      <c r="J79" s="443" t="s">
        <v>981</v>
      </c>
      <c r="K79" s="443">
        <v>1</v>
      </c>
      <c r="L79" s="466" t="s">
        <v>213</v>
      </c>
      <c r="M79" s="487" t="s">
        <v>190</v>
      </c>
      <c r="N79" s="443" t="s">
        <v>978</v>
      </c>
      <c r="O79" s="443" t="s">
        <v>981</v>
      </c>
      <c r="P79" s="443">
        <v>1</v>
      </c>
      <c r="Q79" s="466" t="s">
        <v>212</v>
      </c>
      <c r="R79" s="487" t="s">
        <v>986</v>
      </c>
      <c r="S79" s="443" t="s">
        <v>987</v>
      </c>
      <c r="T79" s="443" t="s">
        <v>755</v>
      </c>
      <c r="U79" s="443">
        <v>2</v>
      </c>
      <c r="V79" s="466" t="s">
        <v>991</v>
      </c>
      <c r="W79" s="448" t="s">
        <v>533</v>
      </c>
      <c r="X79" s="443" t="s">
        <v>985</v>
      </c>
      <c r="Y79" s="443" t="s">
        <v>755</v>
      </c>
      <c r="Z79" s="443">
        <v>2</v>
      </c>
      <c r="AA79" s="466" t="s">
        <v>990</v>
      </c>
      <c r="AB79" s="445"/>
      <c r="AC79" s="481"/>
      <c r="AD79" s="481"/>
      <c r="AE79" s="25"/>
      <c r="AF79" s="25"/>
      <c r="AG79" s="25"/>
      <c r="AH79" s="42"/>
      <c r="AI79" s="42"/>
      <c r="AJ79" s="42"/>
    </row>
    <row r="80" spans="1:36" s="34" customFormat="1" ht="15" customHeight="1" x14ac:dyDescent="0.15">
      <c r="A80" s="455"/>
      <c r="B80" s="465" t="s">
        <v>1097</v>
      </c>
      <c r="C80" s="448" t="s">
        <v>1004</v>
      </c>
      <c r="D80" s="443" t="s">
        <v>829</v>
      </c>
      <c r="E80" s="443" t="s">
        <v>351</v>
      </c>
      <c r="F80" s="443">
        <v>1</v>
      </c>
      <c r="G80" s="451" t="s">
        <v>1033</v>
      </c>
      <c r="H80" s="487" t="s">
        <v>189</v>
      </c>
      <c r="I80" s="443" t="s">
        <v>977</v>
      </c>
      <c r="J80" s="443" t="s">
        <v>981</v>
      </c>
      <c r="K80" s="443">
        <v>1</v>
      </c>
      <c r="L80" s="466" t="s">
        <v>213</v>
      </c>
      <c r="M80" s="487" t="s">
        <v>189</v>
      </c>
      <c r="N80" s="443" t="s">
        <v>977</v>
      </c>
      <c r="O80" s="443" t="s">
        <v>981</v>
      </c>
      <c r="P80" s="443">
        <v>1</v>
      </c>
      <c r="Q80" s="466" t="s">
        <v>213</v>
      </c>
      <c r="R80" s="487" t="s">
        <v>986</v>
      </c>
      <c r="S80" s="443" t="s">
        <v>987</v>
      </c>
      <c r="T80" s="443" t="s">
        <v>755</v>
      </c>
      <c r="U80" s="443">
        <v>4</v>
      </c>
      <c r="V80" s="466" t="s">
        <v>991</v>
      </c>
      <c r="W80" s="487" t="s">
        <v>1180</v>
      </c>
      <c r="X80" s="443" t="s">
        <v>1181</v>
      </c>
      <c r="Y80" s="443" t="s">
        <v>1180</v>
      </c>
      <c r="Z80" s="443" t="s">
        <v>1180</v>
      </c>
      <c r="AA80" s="466" t="s">
        <v>1180</v>
      </c>
      <c r="AB80" s="445"/>
      <c r="AC80" s="482"/>
      <c r="AD80" s="482"/>
      <c r="AE80" s="42"/>
    </row>
    <row r="81" spans="1:56" s="34" customFormat="1" ht="15" customHeight="1" x14ac:dyDescent="0.15">
      <c r="A81" s="455"/>
      <c r="B81" s="465" t="s">
        <v>1098</v>
      </c>
      <c r="C81" s="448" t="s">
        <v>1004</v>
      </c>
      <c r="D81" s="443" t="s">
        <v>829</v>
      </c>
      <c r="E81" s="443" t="s">
        <v>351</v>
      </c>
      <c r="F81" s="443">
        <v>1</v>
      </c>
      <c r="G81" s="451" t="s">
        <v>1033</v>
      </c>
      <c r="H81" s="487" t="s">
        <v>189</v>
      </c>
      <c r="I81" s="443" t="s">
        <v>977</v>
      </c>
      <c r="J81" s="443" t="s">
        <v>981</v>
      </c>
      <c r="K81" s="443">
        <v>1</v>
      </c>
      <c r="L81" s="466" t="s">
        <v>213</v>
      </c>
      <c r="M81" s="487" t="s">
        <v>192</v>
      </c>
      <c r="N81" s="443" t="s">
        <v>980</v>
      </c>
      <c r="O81" s="443" t="s">
        <v>981</v>
      </c>
      <c r="P81" s="443">
        <v>1</v>
      </c>
      <c r="Q81" s="466" t="s">
        <v>214</v>
      </c>
      <c r="R81" s="487" t="s">
        <v>986</v>
      </c>
      <c r="S81" s="443" t="s">
        <v>987</v>
      </c>
      <c r="T81" s="443" t="s">
        <v>755</v>
      </c>
      <c r="U81" s="443">
        <v>2</v>
      </c>
      <c r="V81" s="466" t="s">
        <v>991</v>
      </c>
      <c r="W81" s="448" t="s">
        <v>983</v>
      </c>
      <c r="X81" s="443" t="s">
        <v>984</v>
      </c>
      <c r="Y81" s="443" t="s">
        <v>755</v>
      </c>
      <c r="Z81" s="443">
        <v>2</v>
      </c>
      <c r="AA81" s="466" t="s">
        <v>989</v>
      </c>
      <c r="AB81" s="455"/>
      <c r="AC81" s="490"/>
      <c r="AD81" s="490"/>
      <c r="AE81" s="26"/>
      <c r="AF81" s="26"/>
      <c r="AG81" s="26"/>
      <c r="AH81" s="42"/>
      <c r="AI81" s="42"/>
      <c r="AJ81" s="42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</row>
    <row r="82" spans="1:56" s="43" customFormat="1" ht="15" customHeight="1" x14ac:dyDescent="0.15">
      <c r="A82" s="455"/>
      <c r="B82" s="465" t="s">
        <v>1099</v>
      </c>
      <c r="C82" s="448" t="s">
        <v>1004</v>
      </c>
      <c r="D82" s="443" t="s">
        <v>829</v>
      </c>
      <c r="E82" s="443" t="s">
        <v>351</v>
      </c>
      <c r="F82" s="443">
        <v>1</v>
      </c>
      <c r="G82" s="451" t="s">
        <v>1033</v>
      </c>
      <c r="H82" s="487" t="s">
        <v>192</v>
      </c>
      <c r="I82" s="443" t="s">
        <v>980</v>
      </c>
      <c r="J82" s="443" t="s">
        <v>981</v>
      </c>
      <c r="K82" s="443">
        <v>1</v>
      </c>
      <c r="L82" s="466" t="s">
        <v>214</v>
      </c>
      <c r="M82" s="487" t="s">
        <v>191</v>
      </c>
      <c r="N82" s="443" t="s">
        <v>979</v>
      </c>
      <c r="O82" s="443" t="s">
        <v>981</v>
      </c>
      <c r="P82" s="443">
        <v>1</v>
      </c>
      <c r="Q82" s="466" t="s">
        <v>211</v>
      </c>
      <c r="R82" s="487" t="s">
        <v>983</v>
      </c>
      <c r="S82" s="443" t="s">
        <v>984</v>
      </c>
      <c r="T82" s="443" t="s">
        <v>755</v>
      </c>
      <c r="U82" s="443">
        <v>4</v>
      </c>
      <c r="V82" s="466" t="s">
        <v>989</v>
      </c>
      <c r="W82" s="487" t="s">
        <v>1180</v>
      </c>
      <c r="X82" s="443" t="s">
        <v>1181</v>
      </c>
      <c r="Y82" s="443" t="s">
        <v>1180</v>
      </c>
      <c r="Z82" s="443" t="s">
        <v>1180</v>
      </c>
      <c r="AA82" s="466" t="s">
        <v>1180</v>
      </c>
      <c r="AB82" s="445"/>
      <c r="AC82" s="481"/>
      <c r="AD82" s="481"/>
      <c r="AE82" s="25"/>
      <c r="AF82" s="25"/>
      <c r="AG82" s="25"/>
      <c r="AH82" s="42"/>
      <c r="AI82" s="42"/>
      <c r="AJ82" s="42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</row>
    <row r="83" spans="1:56" s="34" customFormat="1" ht="15" customHeight="1" x14ac:dyDescent="0.15">
      <c r="A83" s="455"/>
      <c r="B83" s="465" t="s">
        <v>1100</v>
      </c>
      <c r="C83" s="448" t="s">
        <v>1004</v>
      </c>
      <c r="D83" s="443" t="s">
        <v>829</v>
      </c>
      <c r="E83" s="443" t="s">
        <v>351</v>
      </c>
      <c r="F83" s="443">
        <v>1</v>
      </c>
      <c r="G83" s="451" t="s">
        <v>1033</v>
      </c>
      <c r="H83" s="487" t="s">
        <v>192</v>
      </c>
      <c r="I83" s="443" t="s">
        <v>980</v>
      </c>
      <c r="J83" s="443" t="s">
        <v>981</v>
      </c>
      <c r="K83" s="443">
        <v>1</v>
      </c>
      <c r="L83" s="466" t="s">
        <v>214</v>
      </c>
      <c r="M83" s="487" t="s">
        <v>190</v>
      </c>
      <c r="N83" s="443" t="s">
        <v>978</v>
      </c>
      <c r="O83" s="443" t="s">
        <v>981</v>
      </c>
      <c r="P83" s="443">
        <v>1</v>
      </c>
      <c r="Q83" s="466" t="s">
        <v>212</v>
      </c>
      <c r="R83" s="487" t="s">
        <v>983</v>
      </c>
      <c r="S83" s="443" t="s">
        <v>984</v>
      </c>
      <c r="T83" s="443" t="s">
        <v>755</v>
      </c>
      <c r="U83" s="443">
        <v>2</v>
      </c>
      <c r="V83" s="466" t="s">
        <v>989</v>
      </c>
      <c r="W83" s="448" t="s">
        <v>533</v>
      </c>
      <c r="X83" s="443" t="s">
        <v>985</v>
      </c>
      <c r="Y83" s="443" t="s">
        <v>755</v>
      </c>
      <c r="Z83" s="443">
        <v>2</v>
      </c>
      <c r="AA83" s="466" t="s">
        <v>990</v>
      </c>
      <c r="AB83" s="445"/>
      <c r="AC83" s="481"/>
      <c r="AD83" s="481"/>
      <c r="AE83" s="25"/>
      <c r="AF83" s="25"/>
      <c r="AG83" s="25"/>
      <c r="AH83" s="42"/>
      <c r="AI83" s="42"/>
      <c r="AJ83" s="42"/>
    </row>
    <row r="84" spans="1:56" s="34" customFormat="1" ht="15" customHeight="1" x14ac:dyDescent="0.15">
      <c r="A84" s="455"/>
      <c r="B84" s="465" t="s">
        <v>1101</v>
      </c>
      <c r="C84" s="448" t="s">
        <v>1004</v>
      </c>
      <c r="D84" s="443" t="s">
        <v>829</v>
      </c>
      <c r="E84" s="443" t="s">
        <v>351</v>
      </c>
      <c r="F84" s="443">
        <v>1</v>
      </c>
      <c r="G84" s="451" t="s">
        <v>1033</v>
      </c>
      <c r="H84" s="487" t="s">
        <v>192</v>
      </c>
      <c r="I84" s="443" t="s">
        <v>980</v>
      </c>
      <c r="J84" s="443" t="s">
        <v>981</v>
      </c>
      <c r="K84" s="443">
        <v>1</v>
      </c>
      <c r="L84" s="466" t="s">
        <v>214</v>
      </c>
      <c r="M84" s="487" t="s">
        <v>189</v>
      </c>
      <c r="N84" s="443" t="s">
        <v>977</v>
      </c>
      <c r="O84" s="443" t="s">
        <v>981</v>
      </c>
      <c r="P84" s="443">
        <v>1</v>
      </c>
      <c r="Q84" s="466" t="s">
        <v>213</v>
      </c>
      <c r="R84" s="487" t="s">
        <v>983</v>
      </c>
      <c r="S84" s="443" t="s">
        <v>984</v>
      </c>
      <c r="T84" s="443" t="s">
        <v>755</v>
      </c>
      <c r="U84" s="443">
        <v>2</v>
      </c>
      <c r="V84" s="466" t="s">
        <v>989</v>
      </c>
      <c r="W84" s="448" t="s">
        <v>986</v>
      </c>
      <c r="X84" s="443" t="s">
        <v>987</v>
      </c>
      <c r="Y84" s="443" t="s">
        <v>755</v>
      </c>
      <c r="Z84" s="443">
        <v>2</v>
      </c>
      <c r="AA84" s="466" t="s">
        <v>991</v>
      </c>
      <c r="AB84" s="445"/>
      <c r="AC84" s="481"/>
      <c r="AD84" s="481"/>
      <c r="AE84" s="25"/>
      <c r="AF84" s="25"/>
      <c r="AG84" s="25"/>
      <c r="AH84" s="42"/>
      <c r="AI84" s="42"/>
      <c r="AJ84" s="42"/>
    </row>
    <row r="85" spans="1:56" s="34" customFormat="1" ht="15" customHeight="1" x14ac:dyDescent="0.15">
      <c r="A85" s="455"/>
      <c r="B85" s="465" t="s">
        <v>1102</v>
      </c>
      <c r="C85" s="448" t="s">
        <v>1004</v>
      </c>
      <c r="D85" s="443" t="s">
        <v>829</v>
      </c>
      <c r="E85" s="443" t="s">
        <v>351</v>
      </c>
      <c r="F85" s="443">
        <v>1</v>
      </c>
      <c r="G85" s="451" t="s">
        <v>1033</v>
      </c>
      <c r="H85" s="487" t="s">
        <v>192</v>
      </c>
      <c r="I85" s="443" t="s">
        <v>980</v>
      </c>
      <c r="J85" s="443" t="s">
        <v>981</v>
      </c>
      <c r="K85" s="443">
        <v>1</v>
      </c>
      <c r="L85" s="466" t="s">
        <v>214</v>
      </c>
      <c r="M85" s="487" t="s">
        <v>192</v>
      </c>
      <c r="N85" s="443" t="s">
        <v>980</v>
      </c>
      <c r="O85" s="443" t="s">
        <v>981</v>
      </c>
      <c r="P85" s="443">
        <v>1</v>
      </c>
      <c r="Q85" s="466" t="s">
        <v>214</v>
      </c>
      <c r="R85" s="487" t="s">
        <v>983</v>
      </c>
      <c r="S85" s="443" t="s">
        <v>984</v>
      </c>
      <c r="T85" s="443" t="s">
        <v>755</v>
      </c>
      <c r="U85" s="443">
        <v>4</v>
      </c>
      <c r="V85" s="466" t="s">
        <v>989</v>
      </c>
      <c r="W85" s="487" t="s">
        <v>1180</v>
      </c>
      <c r="X85" s="443" t="s">
        <v>1181</v>
      </c>
      <c r="Y85" s="443" t="s">
        <v>1180</v>
      </c>
      <c r="Z85" s="443" t="s">
        <v>1180</v>
      </c>
      <c r="AA85" s="466" t="s">
        <v>1180</v>
      </c>
      <c r="AB85" s="445"/>
      <c r="AC85" s="482"/>
      <c r="AD85" s="482"/>
      <c r="AE85" s="42"/>
    </row>
    <row r="86" spans="1:56" s="34" customFormat="1" ht="15" customHeight="1" x14ac:dyDescent="0.15">
      <c r="A86" s="455"/>
      <c r="B86" s="465" t="s">
        <v>1103</v>
      </c>
      <c r="C86" s="448" t="s">
        <v>1005</v>
      </c>
      <c r="D86" s="443" t="s">
        <v>1007</v>
      </c>
      <c r="E86" s="443" t="s">
        <v>1003</v>
      </c>
      <c r="F86" s="443">
        <v>1</v>
      </c>
      <c r="G86" s="451" t="s">
        <v>1036</v>
      </c>
      <c r="H86" s="487" t="s">
        <v>171</v>
      </c>
      <c r="I86" s="443" t="s">
        <v>975</v>
      </c>
      <c r="J86" s="443" t="s">
        <v>168</v>
      </c>
      <c r="K86" s="443">
        <v>1</v>
      </c>
      <c r="L86" s="466" t="s">
        <v>206</v>
      </c>
      <c r="M86" s="487" t="s">
        <v>1180</v>
      </c>
      <c r="N86" s="443" t="s">
        <v>1181</v>
      </c>
      <c r="O86" s="443" t="s">
        <v>1180</v>
      </c>
      <c r="P86" s="443" t="s">
        <v>1180</v>
      </c>
      <c r="Q86" s="466" t="s">
        <v>1180</v>
      </c>
      <c r="R86" s="487" t="s">
        <v>983</v>
      </c>
      <c r="S86" s="443" t="s">
        <v>984</v>
      </c>
      <c r="T86" s="443" t="s">
        <v>755</v>
      </c>
      <c r="U86" s="443">
        <v>4</v>
      </c>
      <c r="V86" s="466" t="s">
        <v>989</v>
      </c>
      <c r="W86" s="487" t="s">
        <v>1180</v>
      </c>
      <c r="X86" s="443" t="s">
        <v>1181</v>
      </c>
      <c r="Y86" s="443" t="s">
        <v>1180</v>
      </c>
      <c r="Z86" s="443" t="s">
        <v>1180</v>
      </c>
      <c r="AA86" s="466" t="s">
        <v>1180</v>
      </c>
      <c r="AB86" s="445"/>
      <c r="AC86" s="481"/>
      <c r="AD86" s="482"/>
      <c r="AE86" s="42"/>
      <c r="AF86" s="42"/>
    </row>
    <row r="87" spans="1:56" s="34" customFormat="1" ht="15" customHeight="1" x14ac:dyDescent="0.15">
      <c r="A87" s="455"/>
      <c r="B87" s="465" t="s">
        <v>1104</v>
      </c>
      <c r="C87" s="448" t="s">
        <v>1005</v>
      </c>
      <c r="D87" s="443" t="s">
        <v>817</v>
      </c>
      <c r="E87" s="443" t="s">
        <v>351</v>
      </c>
      <c r="F87" s="443">
        <v>1</v>
      </c>
      <c r="G87" s="451" t="s">
        <v>1035</v>
      </c>
      <c r="H87" s="487" t="s">
        <v>170</v>
      </c>
      <c r="I87" s="443" t="s">
        <v>974</v>
      </c>
      <c r="J87" s="443" t="s">
        <v>168</v>
      </c>
      <c r="K87" s="443">
        <v>1</v>
      </c>
      <c r="L87" s="466" t="s">
        <v>207</v>
      </c>
      <c r="M87" s="487" t="s">
        <v>1180</v>
      </c>
      <c r="N87" s="443" t="s">
        <v>1181</v>
      </c>
      <c r="O87" s="443" t="s">
        <v>1180</v>
      </c>
      <c r="P87" s="443" t="s">
        <v>1180</v>
      </c>
      <c r="Q87" s="466" t="s">
        <v>1180</v>
      </c>
      <c r="R87" s="487" t="s">
        <v>533</v>
      </c>
      <c r="S87" s="443" t="s">
        <v>985</v>
      </c>
      <c r="T87" s="443" t="s">
        <v>755</v>
      </c>
      <c r="U87" s="443">
        <v>4</v>
      </c>
      <c r="V87" s="466" t="s">
        <v>990</v>
      </c>
      <c r="W87" s="487" t="s">
        <v>1180</v>
      </c>
      <c r="X87" s="443" t="s">
        <v>1181</v>
      </c>
      <c r="Y87" s="443" t="s">
        <v>1180</v>
      </c>
      <c r="Z87" s="443" t="s">
        <v>1180</v>
      </c>
      <c r="AA87" s="466" t="s">
        <v>1180</v>
      </c>
      <c r="AB87" s="445"/>
      <c r="AC87" s="481"/>
      <c r="AD87" s="482"/>
      <c r="AE87" s="42"/>
      <c r="AF87" s="42"/>
    </row>
    <row r="88" spans="1:56" s="34" customFormat="1" ht="15" customHeight="1" x14ac:dyDescent="0.15">
      <c r="A88" s="455"/>
      <c r="B88" s="465" t="s">
        <v>1105</v>
      </c>
      <c r="C88" s="448" t="s">
        <v>1005</v>
      </c>
      <c r="D88" s="443" t="s">
        <v>817</v>
      </c>
      <c r="E88" s="443" t="s">
        <v>351</v>
      </c>
      <c r="F88" s="443">
        <v>1</v>
      </c>
      <c r="G88" s="451" t="s">
        <v>1035</v>
      </c>
      <c r="H88" s="487" t="s">
        <v>167</v>
      </c>
      <c r="I88" s="443" t="s">
        <v>976</v>
      </c>
      <c r="J88" s="443" t="s">
        <v>168</v>
      </c>
      <c r="K88" s="443">
        <v>1</v>
      </c>
      <c r="L88" s="466" t="s">
        <v>209</v>
      </c>
      <c r="M88" s="487" t="s">
        <v>1180</v>
      </c>
      <c r="N88" s="443" t="s">
        <v>1181</v>
      </c>
      <c r="O88" s="443" t="s">
        <v>1180</v>
      </c>
      <c r="P88" s="443" t="s">
        <v>1180</v>
      </c>
      <c r="Q88" s="466" t="s">
        <v>1180</v>
      </c>
      <c r="R88" s="487" t="s">
        <v>533</v>
      </c>
      <c r="S88" s="443" t="s">
        <v>985</v>
      </c>
      <c r="T88" s="443" t="s">
        <v>755</v>
      </c>
      <c r="U88" s="443">
        <v>4</v>
      </c>
      <c r="V88" s="466" t="s">
        <v>990</v>
      </c>
      <c r="W88" s="487" t="s">
        <v>1180</v>
      </c>
      <c r="X88" s="443" t="s">
        <v>1181</v>
      </c>
      <c r="Y88" s="443" t="s">
        <v>1180</v>
      </c>
      <c r="Z88" s="443" t="s">
        <v>1180</v>
      </c>
      <c r="AA88" s="466" t="s">
        <v>1180</v>
      </c>
      <c r="AB88" s="445"/>
      <c r="AC88" s="481"/>
      <c r="AD88" s="482"/>
      <c r="AE88" s="42"/>
      <c r="AF88" s="42"/>
    </row>
    <row r="89" spans="1:56" s="34" customFormat="1" ht="15" customHeight="1" x14ac:dyDescent="0.15">
      <c r="A89" s="455"/>
      <c r="B89" s="465" t="s">
        <v>1106</v>
      </c>
      <c r="C89" s="448" t="s">
        <v>1005</v>
      </c>
      <c r="D89" s="443" t="s">
        <v>817</v>
      </c>
      <c r="E89" s="443" t="s">
        <v>351</v>
      </c>
      <c r="F89" s="443">
        <v>1</v>
      </c>
      <c r="G89" s="451" t="s">
        <v>1035</v>
      </c>
      <c r="H89" s="487" t="s">
        <v>167</v>
      </c>
      <c r="I89" s="443" t="s">
        <v>976</v>
      </c>
      <c r="J89" s="443" t="s">
        <v>168</v>
      </c>
      <c r="K89" s="443">
        <v>1</v>
      </c>
      <c r="L89" s="466" t="s">
        <v>209</v>
      </c>
      <c r="M89" s="487" t="s">
        <v>1180</v>
      </c>
      <c r="N89" s="443" t="s">
        <v>1181</v>
      </c>
      <c r="O89" s="443" t="s">
        <v>1180</v>
      </c>
      <c r="P89" s="443" t="s">
        <v>1180</v>
      </c>
      <c r="Q89" s="466" t="s">
        <v>1180</v>
      </c>
      <c r="R89" s="487" t="s">
        <v>986</v>
      </c>
      <c r="S89" s="443" t="s">
        <v>987</v>
      </c>
      <c r="T89" s="443" t="s">
        <v>755</v>
      </c>
      <c r="U89" s="443">
        <v>4</v>
      </c>
      <c r="V89" s="466" t="s">
        <v>991</v>
      </c>
      <c r="W89" s="487" t="s">
        <v>1180</v>
      </c>
      <c r="X89" s="443" t="s">
        <v>1181</v>
      </c>
      <c r="Y89" s="443" t="s">
        <v>1180</v>
      </c>
      <c r="Z89" s="443" t="s">
        <v>1180</v>
      </c>
      <c r="AA89" s="466" t="s">
        <v>1180</v>
      </c>
      <c r="AB89" s="445"/>
      <c r="AC89" s="481"/>
      <c r="AD89" s="482"/>
      <c r="AE89" s="42"/>
      <c r="AF89" s="42"/>
    </row>
    <row r="90" spans="1:56" s="34" customFormat="1" ht="15" customHeight="1" x14ac:dyDescent="0.15">
      <c r="A90" s="455"/>
      <c r="B90" s="465" t="s">
        <v>1107</v>
      </c>
      <c r="C90" s="448" t="s">
        <v>1005</v>
      </c>
      <c r="D90" s="443" t="s">
        <v>817</v>
      </c>
      <c r="E90" s="443" t="s">
        <v>351</v>
      </c>
      <c r="F90" s="443">
        <v>1</v>
      </c>
      <c r="G90" s="451" t="s">
        <v>1035</v>
      </c>
      <c r="H90" s="487" t="s">
        <v>169</v>
      </c>
      <c r="I90" s="443" t="s">
        <v>973</v>
      </c>
      <c r="J90" s="443" t="s">
        <v>168</v>
      </c>
      <c r="K90" s="443">
        <v>1</v>
      </c>
      <c r="L90" s="466" t="s">
        <v>208</v>
      </c>
      <c r="M90" s="487" t="s">
        <v>1180</v>
      </c>
      <c r="N90" s="443" t="s">
        <v>1181</v>
      </c>
      <c r="O90" s="443" t="s">
        <v>1180</v>
      </c>
      <c r="P90" s="443" t="s">
        <v>1180</v>
      </c>
      <c r="Q90" s="466" t="s">
        <v>1180</v>
      </c>
      <c r="R90" s="487" t="s">
        <v>986</v>
      </c>
      <c r="S90" s="443" t="s">
        <v>987</v>
      </c>
      <c r="T90" s="443" t="s">
        <v>755</v>
      </c>
      <c r="U90" s="443">
        <v>4</v>
      </c>
      <c r="V90" s="466" t="s">
        <v>991</v>
      </c>
      <c r="W90" s="487" t="s">
        <v>1180</v>
      </c>
      <c r="X90" s="443" t="s">
        <v>1181</v>
      </c>
      <c r="Y90" s="443" t="s">
        <v>1180</v>
      </c>
      <c r="Z90" s="443" t="s">
        <v>1180</v>
      </c>
      <c r="AA90" s="466" t="s">
        <v>1180</v>
      </c>
      <c r="AB90" s="445"/>
      <c r="AC90" s="481"/>
      <c r="AD90" s="482"/>
      <c r="AE90" s="42"/>
      <c r="AF90" s="42"/>
    </row>
    <row r="91" spans="1:56" s="34" customFormat="1" ht="15" customHeight="1" x14ac:dyDescent="0.15">
      <c r="A91" s="455"/>
      <c r="B91" s="465" t="s">
        <v>1108</v>
      </c>
      <c r="C91" s="448" t="s">
        <v>1005</v>
      </c>
      <c r="D91" s="443" t="s">
        <v>817</v>
      </c>
      <c r="E91" s="443" t="s">
        <v>351</v>
      </c>
      <c r="F91" s="443">
        <v>1</v>
      </c>
      <c r="G91" s="451" t="s">
        <v>1035</v>
      </c>
      <c r="H91" s="487" t="s">
        <v>167</v>
      </c>
      <c r="I91" s="443" t="s">
        <v>976</v>
      </c>
      <c r="J91" s="443" t="s">
        <v>168</v>
      </c>
      <c r="K91" s="443">
        <v>1</v>
      </c>
      <c r="L91" s="466" t="s">
        <v>209</v>
      </c>
      <c r="M91" s="487" t="s">
        <v>1180</v>
      </c>
      <c r="N91" s="443" t="s">
        <v>1181</v>
      </c>
      <c r="O91" s="443" t="s">
        <v>1180</v>
      </c>
      <c r="P91" s="443" t="s">
        <v>1180</v>
      </c>
      <c r="Q91" s="466" t="s">
        <v>1180</v>
      </c>
      <c r="R91" s="487" t="s">
        <v>983</v>
      </c>
      <c r="S91" s="443" t="s">
        <v>984</v>
      </c>
      <c r="T91" s="443" t="s">
        <v>755</v>
      </c>
      <c r="U91" s="443">
        <v>4</v>
      </c>
      <c r="V91" s="466" t="s">
        <v>988</v>
      </c>
      <c r="W91" s="487" t="s">
        <v>1180</v>
      </c>
      <c r="X91" s="443" t="s">
        <v>1181</v>
      </c>
      <c r="Y91" s="443" t="s">
        <v>1180</v>
      </c>
      <c r="Z91" s="443" t="s">
        <v>1180</v>
      </c>
      <c r="AA91" s="466" t="s">
        <v>1180</v>
      </c>
      <c r="AB91" s="445"/>
      <c r="AC91" s="481"/>
      <c r="AD91" s="482"/>
      <c r="AE91" s="42"/>
      <c r="AF91" s="42"/>
    </row>
    <row r="92" spans="1:56" s="34" customFormat="1" ht="15" customHeight="1" x14ac:dyDescent="0.15">
      <c r="A92" s="455"/>
      <c r="B92" s="465" t="s">
        <v>1109</v>
      </c>
      <c r="C92" s="448" t="s">
        <v>1006</v>
      </c>
      <c r="D92" s="443" t="s">
        <v>1009</v>
      </c>
      <c r="E92" s="443" t="s">
        <v>1003</v>
      </c>
      <c r="F92" s="443">
        <v>1</v>
      </c>
      <c r="G92" s="451" t="s">
        <v>1036</v>
      </c>
      <c r="H92" s="487" t="s">
        <v>191</v>
      </c>
      <c r="I92" s="443" t="s">
        <v>979</v>
      </c>
      <c r="J92" s="443" t="s">
        <v>981</v>
      </c>
      <c r="K92" s="443">
        <v>1</v>
      </c>
      <c r="L92" s="466" t="s">
        <v>211</v>
      </c>
      <c r="M92" s="487" t="s">
        <v>191</v>
      </c>
      <c r="N92" s="443" t="s">
        <v>979</v>
      </c>
      <c r="O92" s="443" t="s">
        <v>981</v>
      </c>
      <c r="P92" s="443">
        <v>1</v>
      </c>
      <c r="Q92" s="466" t="s">
        <v>211</v>
      </c>
      <c r="R92" s="487" t="s">
        <v>983</v>
      </c>
      <c r="S92" s="443" t="s">
        <v>984</v>
      </c>
      <c r="T92" s="443" t="s">
        <v>755</v>
      </c>
      <c r="U92" s="443">
        <v>4</v>
      </c>
      <c r="V92" s="466" t="s">
        <v>989</v>
      </c>
      <c r="W92" s="487" t="s">
        <v>1180</v>
      </c>
      <c r="X92" s="443" t="s">
        <v>1181</v>
      </c>
      <c r="Y92" s="443" t="s">
        <v>1180</v>
      </c>
      <c r="Z92" s="443" t="s">
        <v>1180</v>
      </c>
      <c r="AA92" s="466" t="s">
        <v>1180</v>
      </c>
      <c r="AB92" s="455"/>
      <c r="AC92" s="482"/>
      <c r="AD92" s="488"/>
    </row>
    <row r="93" spans="1:56" s="34" customFormat="1" ht="15" customHeight="1" x14ac:dyDescent="0.15">
      <c r="A93" s="455"/>
      <c r="B93" s="489" t="s">
        <v>1110</v>
      </c>
      <c r="C93" s="448" t="s">
        <v>1006</v>
      </c>
      <c r="D93" s="443" t="s">
        <v>830</v>
      </c>
      <c r="E93" s="443" t="s">
        <v>351</v>
      </c>
      <c r="F93" s="443">
        <v>1</v>
      </c>
      <c r="G93" s="451" t="s">
        <v>1035</v>
      </c>
      <c r="H93" s="487" t="s">
        <v>191</v>
      </c>
      <c r="I93" s="443" t="s">
        <v>979</v>
      </c>
      <c r="J93" s="443" t="s">
        <v>981</v>
      </c>
      <c r="K93" s="443">
        <v>1</v>
      </c>
      <c r="L93" s="466" t="s">
        <v>211</v>
      </c>
      <c r="M93" s="487" t="s">
        <v>190</v>
      </c>
      <c r="N93" s="443" t="s">
        <v>978</v>
      </c>
      <c r="O93" s="443" t="s">
        <v>981</v>
      </c>
      <c r="P93" s="443">
        <v>1</v>
      </c>
      <c r="Q93" s="466" t="s">
        <v>212</v>
      </c>
      <c r="R93" s="487" t="s">
        <v>983</v>
      </c>
      <c r="S93" s="443" t="s">
        <v>984</v>
      </c>
      <c r="T93" s="443" t="s">
        <v>755</v>
      </c>
      <c r="U93" s="443">
        <v>2</v>
      </c>
      <c r="V93" s="466" t="s">
        <v>989</v>
      </c>
      <c r="W93" s="448" t="s">
        <v>533</v>
      </c>
      <c r="X93" s="443" t="s">
        <v>985</v>
      </c>
      <c r="Y93" s="443" t="s">
        <v>755</v>
      </c>
      <c r="Z93" s="443">
        <v>2</v>
      </c>
      <c r="AA93" s="466" t="s">
        <v>990</v>
      </c>
      <c r="AB93" s="445"/>
      <c r="AC93" s="481"/>
      <c r="AD93" s="481"/>
      <c r="AE93" s="25"/>
      <c r="AF93" s="25"/>
      <c r="AG93" s="42"/>
      <c r="AH93" s="42"/>
      <c r="AI93" s="42"/>
    </row>
    <row r="94" spans="1:56" s="34" customFormat="1" ht="15" customHeight="1" x14ac:dyDescent="0.15">
      <c r="A94" s="455"/>
      <c r="B94" s="465" t="s">
        <v>1111</v>
      </c>
      <c r="C94" s="448" t="s">
        <v>1006</v>
      </c>
      <c r="D94" s="443" t="s">
        <v>830</v>
      </c>
      <c r="E94" s="443" t="s">
        <v>351</v>
      </c>
      <c r="F94" s="443">
        <v>1</v>
      </c>
      <c r="G94" s="451" t="s">
        <v>1035</v>
      </c>
      <c r="H94" s="487" t="s">
        <v>191</v>
      </c>
      <c r="I94" s="443" t="s">
        <v>979</v>
      </c>
      <c r="J94" s="443" t="s">
        <v>981</v>
      </c>
      <c r="K94" s="443">
        <v>1</v>
      </c>
      <c r="L94" s="466" t="s">
        <v>211</v>
      </c>
      <c r="M94" s="487" t="s">
        <v>189</v>
      </c>
      <c r="N94" s="443" t="s">
        <v>977</v>
      </c>
      <c r="O94" s="443" t="s">
        <v>981</v>
      </c>
      <c r="P94" s="443">
        <v>1</v>
      </c>
      <c r="Q94" s="466" t="s">
        <v>213</v>
      </c>
      <c r="R94" s="487" t="s">
        <v>983</v>
      </c>
      <c r="S94" s="443" t="s">
        <v>984</v>
      </c>
      <c r="T94" s="443" t="s">
        <v>755</v>
      </c>
      <c r="U94" s="443">
        <v>2</v>
      </c>
      <c r="V94" s="466" t="s">
        <v>989</v>
      </c>
      <c r="W94" s="448" t="s">
        <v>986</v>
      </c>
      <c r="X94" s="443" t="s">
        <v>987</v>
      </c>
      <c r="Y94" s="443" t="s">
        <v>755</v>
      </c>
      <c r="Z94" s="443">
        <v>2</v>
      </c>
      <c r="AA94" s="466" t="s">
        <v>991</v>
      </c>
      <c r="AB94" s="445"/>
      <c r="AC94" s="481"/>
      <c r="AD94" s="481"/>
      <c r="AE94" s="25"/>
      <c r="AF94" s="25"/>
      <c r="AG94" s="42"/>
      <c r="AH94" s="42"/>
      <c r="AI94" s="42"/>
    </row>
    <row r="95" spans="1:56" s="34" customFormat="1" ht="15" customHeight="1" x14ac:dyDescent="0.15">
      <c r="A95" s="455"/>
      <c r="B95" s="465" t="s">
        <v>1112</v>
      </c>
      <c r="C95" s="448" t="s">
        <v>1006</v>
      </c>
      <c r="D95" s="443" t="s">
        <v>830</v>
      </c>
      <c r="E95" s="443" t="s">
        <v>351</v>
      </c>
      <c r="F95" s="443">
        <v>1</v>
      </c>
      <c r="G95" s="451" t="s">
        <v>1035</v>
      </c>
      <c r="H95" s="487" t="s">
        <v>191</v>
      </c>
      <c r="I95" s="443" t="s">
        <v>979</v>
      </c>
      <c r="J95" s="443" t="s">
        <v>981</v>
      </c>
      <c r="K95" s="443">
        <v>1</v>
      </c>
      <c r="L95" s="466" t="s">
        <v>211</v>
      </c>
      <c r="M95" s="487" t="s">
        <v>192</v>
      </c>
      <c r="N95" s="443" t="s">
        <v>980</v>
      </c>
      <c r="O95" s="443" t="s">
        <v>981</v>
      </c>
      <c r="P95" s="443">
        <v>1</v>
      </c>
      <c r="Q95" s="466" t="s">
        <v>214</v>
      </c>
      <c r="R95" s="487" t="s">
        <v>983</v>
      </c>
      <c r="S95" s="443" t="s">
        <v>984</v>
      </c>
      <c r="T95" s="443" t="s">
        <v>755</v>
      </c>
      <c r="U95" s="443">
        <v>4</v>
      </c>
      <c r="V95" s="466" t="s">
        <v>989</v>
      </c>
      <c r="W95" s="487" t="s">
        <v>1180</v>
      </c>
      <c r="X95" s="443" t="s">
        <v>1181</v>
      </c>
      <c r="Y95" s="443" t="s">
        <v>1180</v>
      </c>
      <c r="Z95" s="443" t="s">
        <v>1180</v>
      </c>
      <c r="AA95" s="466" t="s">
        <v>1180</v>
      </c>
      <c r="AB95" s="445"/>
      <c r="AC95" s="481"/>
      <c r="AD95" s="481"/>
      <c r="AE95" s="25"/>
      <c r="AF95" s="25"/>
      <c r="AG95" s="42"/>
      <c r="AH95" s="42"/>
      <c r="AI95" s="42"/>
    </row>
    <row r="96" spans="1:56" s="34" customFormat="1" ht="15" customHeight="1" x14ac:dyDescent="0.15">
      <c r="A96" s="455"/>
      <c r="B96" s="465" t="s">
        <v>1113</v>
      </c>
      <c r="C96" s="448" t="s">
        <v>1006</v>
      </c>
      <c r="D96" s="443" t="s">
        <v>830</v>
      </c>
      <c r="E96" s="443" t="s">
        <v>351</v>
      </c>
      <c r="F96" s="443">
        <v>1</v>
      </c>
      <c r="G96" s="451" t="s">
        <v>1035</v>
      </c>
      <c r="H96" s="487" t="s">
        <v>190</v>
      </c>
      <c r="I96" s="443" t="s">
        <v>978</v>
      </c>
      <c r="J96" s="443" t="s">
        <v>981</v>
      </c>
      <c r="K96" s="443">
        <v>1</v>
      </c>
      <c r="L96" s="466" t="s">
        <v>212</v>
      </c>
      <c r="M96" s="487" t="s">
        <v>191</v>
      </c>
      <c r="N96" s="443" t="s">
        <v>979</v>
      </c>
      <c r="O96" s="443" t="s">
        <v>981</v>
      </c>
      <c r="P96" s="443">
        <v>1</v>
      </c>
      <c r="Q96" s="466" t="s">
        <v>211</v>
      </c>
      <c r="R96" s="487" t="s">
        <v>533</v>
      </c>
      <c r="S96" s="443" t="s">
        <v>985</v>
      </c>
      <c r="T96" s="443" t="s">
        <v>755</v>
      </c>
      <c r="U96" s="443">
        <v>2</v>
      </c>
      <c r="V96" s="466" t="s">
        <v>990</v>
      </c>
      <c r="W96" s="448" t="s">
        <v>983</v>
      </c>
      <c r="X96" s="443" t="s">
        <v>984</v>
      </c>
      <c r="Y96" s="443" t="s">
        <v>755</v>
      </c>
      <c r="Z96" s="443">
        <v>2</v>
      </c>
      <c r="AA96" s="466" t="s">
        <v>989</v>
      </c>
      <c r="AB96" s="445"/>
      <c r="AC96" s="481"/>
      <c r="AD96" s="481"/>
      <c r="AE96" s="25"/>
      <c r="AF96" s="25"/>
      <c r="AG96" s="42"/>
      <c r="AH96" s="42"/>
      <c r="AI96" s="42"/>
    </row>
    <row r="97" spans="1:56" s="34" customFormat="1" ht="15" customHeight="1" x14ac:dyDescent="0.15">
      <c r="A97" s="455"/>
      <c r="B97" s="465" t="s">
        <v>1114</v>
      </c>
      <c r="C97" s="448" t="s">
        <v>1006</v>
      </c>
      <c r="D97" s="443" t="s">
        <v>830</v>
      </c>
      <c r="E97" s="443" t="s">
        <v>351</v>
      </c>
      <c r="F97" s="443">
        <v>1</v>
      </c>
      <c r="G97" s="451" t="s">
        <v>1035</v>
      </c>
      <c r="H97" s="487" t="s">
        <v>190</v>
      </c>
      <c r="I97" s="443" t="s">
        <v>978</v>
      </c>
      <c r="J97" s="443" t="s">
        <v>981</v>
      </c>
      <c r="K97" s="443">
        <v>1</v>
      </c>
      <c r="L97" s="466" t="s">
        <v>212</v>
      </c>
      <c r="M97" s="487" t="s">
        <v>190</v>
      </c>
      <c r="N97" s="443" t="s">
        <v>978</v>
      </c>
      <c r="O97" s="443" t="s">
        <v>981</v>
      </c>
      <c r="P97" s="443">
        <v>1</v>
      </c>
      <c r="Q97" s="466" t="s">
        <v>212</v>
      </c>
      <c r="R97" s="487" t="s">
        <v>533</v>
      </c>
      <c r="S97" s="443" t="s">
        <v>985</v>
      </c>
      <c r="T97" s="443" t="s">
        <v>755</v>
      </c>
      <c r="U97" s="443">
        <v>4</v>
      </c>
      <c r="V97" s="466" t="s">
        <v>990</v>
      </c>
      <c r="W97" s="487" t="s">
        <v>1180</v>
      </c>
      <c r="X97" s="443" t="s">
        <v>1181</v>
      </c>
      <c r="Y97" s="443" t="s">
        <v>1180</v>
      </c>
      <c r="Z97" s="443" t="s">
        <v>1180</v>
      </c>
      <c r="AA97" s="466" t="s">
        <v>1180</v>
      </c>
      <c r="AB97" s="455"/>
      <c r="AC97" s="482"/>
      <c r="AD97" s="482"/>
    </row>
    <row r="98" spans="1:56" s="34" customFormat="1" ht="15" customHeight="1" x14ac:dyDescent="0.15">
      <c r="A98" s="455"/>
      <c r="B98" s="465" t="s">
        <v>1115</v>
      </c>
      <c r="C98" s="448" t="s">
        <v>1006</v>
      </c>
      <c r="D98" s="443" t="s">
        <v>830</v>
      </c>
      <c r="E98" s="443" t="s">
        <v>351</v>
      </c>
      <c r="F98" s="443">
        <v>1</v>
      </c>
      <c r="G98" s="451" t="s">
        <v>1035</v>
      </c>
      <c r="H98" s="487" t="s">
        <v>190</v>
      </c>
      <c r="I98" s="443" t="s">
        <v>978</v>
      </c>
      <c r="J98" s="443" t="s">
        <v>981</v>
      </c>
      <c r="K98" s="443">
        <v>1</v>
      </c>
      <c r="L98" s="466" t="s">
        <v>212</v>
      </c>
      <c r="M98" s="487" t="s">
        <v>189</v>
      </c>
      <c r="N98" s="443" t="s">
        <v>977</v>
      </c>
      <c r="O98" s="443" t="s">
        <v>981</v>
      </c>
      <c r="P98" s="443">
        <v>1</v>
      </c>
      <c r="Q98" s="466" t="s">
        <v>213</v>
      </c>
      <c r="R98" s="487" t="s">
        <v>533</v>
      </c>
      <c r="S98" s="443" t="s">
        <v>985</v>
      </c>
      <c r="T98" s="443" t="s">
        <v>755</v>
      </c>
      <c r="U98" s="443">
        <v>2</v>
      </c>
      <c r="V98" s="466" t="s">
        <v>990</v>
      </c>
      <c r="W98" s="448" t="s">
        <v>986</v>
      </c>
      <c r="X98" s="443" t="s">
        <v>987</v>
      </c>
      <c r="Y98" s="443" t="s">
        <v>755</v>
      </c>
      <c r="Z98" s="443">
        <v>2</v>
      </c>
      <c r="AA98" s="466" t="s">
        <v>991</v>
      </c>
      <c r="AB98" s="445"/>
      <c r="AC98" s="481"/>
      <c r="AD98" s="481"/>
      <c r="AE98" s="25"/>
      <c r="AF98" s="25"/>
      <c r="AG98" s="42"/>
      <c r="AH98" s="42"/>
      <c r="AI98" s="42"/>
    </row>
    <row r="99" spans="1:56" s="34" customFormat="1" ht="15" customHeight="1" x14ac:dyDescent="0.15">
      <c r="A99" s="455"/>
      <c r="B99" s="465" t="s">
        <v>1116</v>
      </c>
      <c r="C99" s="448" t="s">
        <v>1006</v>
      </c>
      <c r="D99" s="443" t="s">
        <v>830</v>
      </c>
      <c r="E99" s="443" t="s">
        <v>351</v>
      </c>
      <c r="F99" s="443">
        <v>1</v>
      </c>
      <c r="G99" s="451" t="s">
        <v>1035</v>
      </c>
      <c r="H99" s="487" t="s">
        <v>190</v>
      </c>
      <c r="I99" s="443" t="s">
        <v>978</v>
      </c>
      <c r="J99" s="443" t="s">
        <v>981</v>
      </c>
      <c r="K99" s="443">
        <v>1</v>
      </c>
      <c r="L99" s="466" t="s">
        <v>212</v>
      </c>
      <c r="M99" s="487" t="s">
        <v>192</v>
      </c>
      <c r="N99" s="443" t="s">
        <v>980</v>
      </c>
      <c r="O99" s="443" t="s">
        <v>981</v>
      </c>
      <c r="P99" s="443">
        <v>1</v>
      </c>
      <c r="Q99" s="466" t="s">
        <v>214</v>
      </c>
      <c r="R99" s="487" t="s">
        <v>533</v>
      </c>
      <c r="S99" s="443" t="s">
        <v>985</v>
      </c>
      <c r="T99" s="443" t="s">
        <v>755</v>
      </c>
      <c r="U99" s="443">
        <v>2</v>
      </c>
      <c r="V99" s="466" t="s">
        <v>990</v>
      </c>
      <c r="W99" s="448" t="s">
        <v>983</v>
      </c>
      <c r="X99" s="443" t="s">
        <v>984</v>
      </c>
      <c r="Y99" s="443" t="s">
        <v>755</v>
      </c>
      <c r="Z99" s="443">
        <v>2</v>
      </c>
      <c r="AA99" s="466" t="s">
        <v>989</v>
      </c>
      <c r="AB99" s="445"/>
      <c r="AC99" s="481"/>
      <c r="AD99" s="481"/>
      <c r="AE99" s="25"/>
      <c r="AF99" s="25"/>
      <c r="AG99" s="42"/>
      <c r="AH99" s="42"/>
      <c r="AI99" s="42"/>
    </row>
    <row r="100" spans="1:56" s="34" customFormat="1" ht="15" customHeight="1" x14ac:dyDescent="0.15">
      <c r="A100" s="455"/>
      <c r="B100" s="465" t="s">
        <v>1117</v>
      </c>
      <c r="C100" s="448" t="s">
        <v>1006</v>
      </c>
      <c r="D100" s="443" t="s">
        <v>830</v>
      </c>
      <c r="E100" s="443" t="s">
        <v>351</v>
      </c>
      <c r="F100" s="443">
        <v>1</v>
      </c>
      <c r="G100" s="451" t="s">
        <v>1035</v>
      </c>
      <c r="H100" s="487" t="s">
        <v>189</v>
      </c>
      <c r="I100" s="443" t="s">
        <v>977</v>
      </c>
      <c r="J100" s="443" t="s">
        <v>981</v>
      </c>
      <c r="K100" s="443">
        <v>1</v>
      </c>
      <c r="L100" s="466" t="s">
        <v>213</v>
      </c>
      <c r="M100" s="487" t="s">
        <v>191</v>
      </c>
      <c r="N100" s="443" t="s">
        <v>979</v>
      </c>
      <c r="O100" s="443" t="s">
        <v>981</v>
      </c>
      <c r="P100" s="443">
        <v>1</v>
      </c>
      <c r="Q100" s="466" t="s">
        <v>211</v>
      </c>
      <c r="R100" s="487" t="s">
        <v>986</v>
      </c>
      <c r="S100" s="443" t="s">
        <v>987</v>
      </c>
      <c r="T100" s="443" t="s">
        <v>755</v>
      </c>
      <c r="U100" s="443">
        <v>2</v>
      </c>
      <c r="V100" s="466" t="s">
        <v>991</v>
      </c>
      <c r="W100" s="448" t="s">
        <v>983</v>
      </c>
      <c r="X100" s="443" t="s">
        <v>984</v>
      </c>
      <c r="Y100" s="443" t="s">
        <v>755</v>
      </c>
      <c r="Z100" s="443">
        <v>2</v>
      </c>
      <c r="AA100" s="466" t="s">
        <v>989</v>
      </c>
      <c r="AB100" s="445"/>
      <c r="AC100" s="481"/>
      <c r="AD100" s="481"/>
      <c r="AE100" s="25"/>
      <c r="AF100" s="25"/>
      <c r="AG100" s="25"/>
      <c r="AH100" s="42"/>
      <c r="AI100" s="42"/>
      <c r="AJ100" s="42"/>
    </row>
    <row r="101" spans="1:56" s="34" customFormat="1" ht="15" customHeight="1" x14ac:dyDescent="0.15">
      <c r="A101" s="455"/>
      <c r="B101" s="465" t="s">
        <v>1118</v>
      </c>
      <c r="C101" s="448" t="s">
        <v>1006</v>
      </c>
      <c r="D101" s="443" t="s">
        <v>830</v>
      </c>
      <c r="E101" s="443" t="s">
        <v>351</v>
      </c>
      <c r="F101" s="443">
        <v>1</v>
      </c>
      <c r="G101" s="451" t="s">
        <v>1035</v>
      </c>
      <c r="H101" s="487" t="s">
        <v>189</v>
      </c>
      <c r="I101" s="443" t="s">
        <v>977</v>
      </c>
      <c r="J101" s="443" t="s">
        <v>981</v>
      </c>
      <c r="K101" s="443">
        <v>1</v>
      </c>
      <c r="L101" s="466" t="s">
        <v>213</v>
      </c>
      <c r="M101" s="487" t="s">
        <v>190</v>
      </c>
      <c r="N101" s="443" t="s">
        <v>978</v>
      </c>
      <c r="O101" s="443" t="s">
        <v>981</v>
      </c>
      <c r="P101" s="443">
        <v>1</v>
      </c>
      <c r="Q101" s="466" t="s">
        <v>212</v>
      </c>
      <c r="R101" s="487" t="s">
        <v>986</v>
      </c>
      <c r="S101" s="443" t="s">
        <v>987</v>
      </c>
      <c r="T101" s="443" t="s">
        <v>755</v>
      </c>
      <c r="U101" s="443">
        <v>2</v>
      </c>
      <c r="V101" s="466" t="s">
        <v>991</v>
      </c>
      <c r="W101" s="448" t="s">
        <v>533</v>
      </c>
      <c r="X101" s="443" t="s">
        <v>985</v>
      </c>
      <c r="Y101" s="443" t="s">
        <v>755</v>
      </c>
      <c r="Z101" s="443">
        <v>2</v>
      </c>
      <c r="AA101" s="466" t="s">
        <v>990</v>
      </c>
      <c r="AB101" s="445"/>
      <c r="AC101" s="481"/>
      <c r="AD101" s="481"/>
      <c r="AE101" s="25"/>
      <c r="AF101" s="25"/>
      <c r="AG101" s="25"/>
      <c r="AH101" s="42"/>
      <c r="AI101" s="42"/>
      <c r="AJ101" s="42"/>
    </row>
    <row r="102" spans="1:56" s="34" customFormat="1" ht="15" customHeight="1" x14ac:dyDescent="0.15">
      <c r="A102" s="455"/>
      <c r="B102" s="465" t="s">
        <v>1119</v>
      </c>
      <c r="C102" s="448" t="s">
        <v>1006</v>
      </c>
      <c r="D102" s="443" t="s">
        <v>830</v>
      </c>
      <c r="E102" s="443" t="s">
        <v>351</v>
      </c>
      <c r="F102" s="443">
        <v>1</v>
      </c>
      <c r="G102" s="451" t="s">
        <v>1035</v>
      </c>
      <c r="H102" s="487" t="s">
        <v>189</v>
      </c>
      <c r="I102" s="443" t="s">
        <v>977</v>
      </c>
      <c r="J102" s="443" t="s">
        <v>981</v>
      </c>
      <c r="K102" s="443">
        <v>1</v>
      </c>
      <c r="L102" s="466" t="s">
        <v>213</v>
      </c>
      <c r="M102" s="487" t="s">
        <v>189</v>
      </c>
      <c r="N102" s="443" t="s">
        <v>977</v>
      </c>
      <c r="O102" s="443" t="s">
        <v>981</v>
      </c>
      <c r="P102" s="443">
        <v>1</v>
      </c>
      <c r="Q102" s="466" t="s">
        <v>213</v>
      </c>
      <c r="R102" s="487" t="s">
        <v>986</v>
      </c>
      <c r="S102" s="443" t="s">
        <v>987</v>
      </c>
      <c r="T102" s="443" t="s">
        <v>755</v>
      </c>
      <c r="U102" s="443">
        <v>4</v>
      </c>
      <c r="V102" s="466" t="s">
        <v>991</v>
      </c>
      <c r="W102" s="487" t="s">
        <v>1180</v>
      </c>
      <c r="X102" s="443" t="s">
        <v>1181</v>
      </c>
      <c r="Y102" s="443" t="s">
        <v>1180</v>
      </c>
      <c r="Z102" s="443" t="s">
        <v>1180</v>
      </c>
      <c r="AA102" s="466" t="s">
        <v>1180</v>
      </c>
      <c r="AB102" s="445"/>
      <c r="AC102" s="482"/>
      <c r="AD102" s="482"/>
      <c r="AE102" s="42"/>
    </row>
    <row r="103" spans="1:56" s="34" customFormat="1" ht="15" customHeight="1" x14ac:dyDescent="0.15">
      <c r="A103" s="455"/>
      <c r="B103" s="465" t="s">
        <v>1120</v>
      </c>
      <c r="C103" s="448" t="s">
        <v>1006</v>
      </c>
      <c r="D103" s="443" t="s">
        <v>830</v>
      </c>
      <c r="E103" s="443" t="s">
        <v>351</v>
      </c>
      <c r="F103" s="443">
        <v>1</v>
      </c>
      <c r="G103" s="451" t="s">
        <v>1035</v>
      </c>
      <c r="H103" s="487" t="s">
        <v>189</v>
      </c>
      <c r="I103" s="443" t="s">
        <v>977</v>
      </c>
      <c r="J103" s="443" t="s">
        <v>981</v>
      </c>
      <c r="K103" s="443">
        <v>1</v>
      </c>
      <c r="L103" s="466" t="s">
        <v>213</v>
      </c>
      <c r="M103" s="487" t="s">
        <v>192</v>
      </c>
      <c r="N103" s="443" t="s">
        <v>980</v>
      </c>
      <c r="O103" s="443" t="s">
        <v>981</v>
      </c>
      <c r="P103" s="443">
        <v>1</v>
      </c>
      <c r="Q103" s="466" t="s">
        <v>214</v>
      </c>
      <c r="R103" s="487" t="s">
        <v>986</v>
      </c>
      <c r="S103" s="443" t="s">
        <v>987</v>
      </c>
      <c r="T103" s="443" t="s">
        <v>755</v>
      </c>
      <c r="U103" s="443">
        <v>2</v>
      </c>
      <c r="V103" s="466" t="s">
        <v>991</v>
      </c>
      <c r="W103" s="448" t="s">
        <v>983</v>
      </c>
      <c r="X103" s="443" t="s">
        <v>984</v>
      </c>
      <c r="Y103" s="443" t="s">
        <v>755</v>
      </c>
      <c r="Z103" s="443">
        <v>2</v>
      </c>
      <c r="AA103" s="466" t="s">
        <v>989</v>
      </c>
      <c r="AB103" s="455"/>
      <c r="AC103" s="490"/>
      <c r="AD103" s="490"/>
      <c r="AE103" s="26"/>
      <c r="AF103" s="26"/>
      <c r="AG103" s="26"/>
      <c r="AH103" s="42"/>
      <c r="AI103" s="42"/>
      <c r="AJ103" s="42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</row>
    <row r="104" spans="1:56" s="43" customFormat="1" ht="15" customHeight="1" x14ac:dyDescent="0.15">
      <c r="A104" s="455"/>
      <c r="B104" s="465" t="s">
        <v>1121</v>
      </c>
      <c r="C104" s="448" t="s">
        <v>1006</v>
      </c>
      <c r="D104" s="443" t="s">
        <v>830</v>
      </c>
      <c r="E104" s="443" t="s">
        <v>351</v>
      </c>
      <c r="F104" s="443">
        <v>1</v>
      </c>
      <c r="G104" s="451" t="s">
        <v>1035</v>
      </c>
      <c r="H104" s="487" t="s">
        <v>192</v>
      </c>
      <c r="I104" s="443" t="s">
        <v>980</v>
      </c>
      <c r="J104" s="443" t="s">
        <v>981</v>
      </c>
      <c r="K104" s="443">
        <v>1</v>
      </c>
      <c r="L104" s="466" t="s">
        <v>214</v>
      </c>
      <c r="M104" s="487" t="s">
        <v>191</v>
      </c>
      <c r="N104" s="443" t="s">
        <v>979</v>
      </c>
      <c r="O104" s="443" t="s">
        <v>981</v>
      </c>
      <c r="P104" s="443">
        <v>1</v>
      </c>
      <c r="Q104" s="466" t="s">
        <v>211</v>
      </c>
      <c r="R104" s="487" t="s">
        <v>983</v>
      </c>
      <c r="S104" s="443" t="s">
        <v>984</v>
      </c>
      <c r="T104" s="443" t="s">
        <v>755</v>
      </c>
      <c r="U104" s="443">
        <v>4</v>
      </c>
      <c r="V104" s="466" t="s">
        <v>989</v>
      </c>
      <c r="W104" s="487" t="s">
        <v>1180</v>
      </c>
      <c r="X104" s="443" t="s">
        <v>1181</v>
      </c>
      <c r="Y104" s="443" t="s">
        <v>1180</v>
      </c>
      <c r="Z104" s="443" t="s">
        <v>1180</v>
      </c>
      <c r="AA104" s="466" t="s">
        <v>1180</v>
      </c>
      <c r="AB104" s="445"/>
      <c r="AC104" s="481"/>
      <c r="AD104" s="481"/>
      <c r="AE104" s="25"/>
      <c r="AF104" s="25"/>
      <c r="AG104" s="25"/>
      <c r="AH104" s="42"/>
      <c r="AI104" s="42"/>
      <c r="AJ104" s="42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</row>
    <row r="105" spans="1:56" s="34" customFormat="1" ht="15" customHeight="1" x14ac:dyDescent="0.15">
      <c r="A105" s="455"/>
      <c r="B105" s="465" t="s">
        <v>1122</v>
      </c>
      <c r="C105" s="448" t="s">
        <v>1006</v>
      </c>
      <c r="D105" s="443" t="s">
        <v>830</v>
      </c>
      <c r="E105" s="443" t="s">
        <v>351</v>
      </c>
      <c r="F105" s="443">
        <v>1</v>
      </c>
      <c r="G105" s="451" t="s">
        <v>1035</v>
      </c>
      <c r="H105" s="487" t="s">
        <v>192</v>
      </c>
      <c r="I105" s="443" t="s">
        <v>980</v>
      </c>
      <c r="J105" s="443" t="s">
        <v>981</v>
      </c>
      <c r="K105" s="443">
        <v>1</v>
      </c>
      <c r="L105" s="466" t="s">
        <v>214</v>
      </c>
      <c r="M105" s="487" t="s">
        <v>190</v>
      </c>
      <c r="N105" s="443" t="s">
        <v>978</v>
      </c>
      <c r="O105" s="443" t="s">
        <v>981</v>
      </c>
      <c r="P105" s="443">
        <v>1</v>
      </c>
      <c r="Q105" s="466" t="s">
        <v>212</v>
      </c>
      <c r="R105" s="487" t="s">
        <v>983</v>
      </c>
      <c r="S105" s="443" t="s">
        <v>984</v>
      </c>
      <c r="T105" s="443" t="s">
        <v>755</v>
      </c>
      <c r="U105" s="443">
        <v>2</v>
      </c>
      <c r="V105" s="466" t="s">
        <v>989</v>
      </c>
      <c r="W105" s="448" t="s">
        <v>533</v>
      </c>
      <c r="X105" s="443" t="s">
        <v>985</v>
      </c>
      <c r="Y105" s="443" t="s">
        <v>755</v>
      </c>
      <c r="Z105" s="443">
        <v>2</v>
      </c>
      <c r="AA105" s="466" t="s">
        <v>990</v>
      </c>
      <c r="AB105" s="445"/>
      <c r="AC105" s="481"/>
      <c r="AD105" s="481"/>
      <c r="AE105" s="25"/>
      <c r="AF105" s="25"/>
      <c r="AG105" s="25"/>
      <c r="AH105" s="42"/>
      <c r="AI105" s="42"/>
      <c r="AJ105" s="42"/>
    </row>
    <row r="106" spans="1:56" s="34" customFormat="1" ht="15" customHeight="1" x14ac:dyDescent="0.15">
      <c r="A106" s="455"/>
      <c r="B106" s="465" t="s">
        <v>1123</v>
      </c>
      <c r="C106" s="448" t="s">
        <v>1006</v>
      </c>
      <c r="D106" s="443" t="s">
        <v>830</v>
      </c>
      <c r="E106" s="443" t="s">
        <v>351</v>
      </c>
      <c r="F106" s="443">
        <v>1</v>
      </c>
      <c r="G106" s="451" t="s">
        <v>1035</v>
      </c>
      <c r="H106" s="487" t="s">
        <v>192</v>
      </c>
      <c r="I106" s="443" t="s">
        <v>980</v>
      </c>
      <c r="J106" s="443" t="s">
        <v>981</v>
      </c>
      <c r="K106" s="443">
        <v>1</v>
      </c>
      <c r="L106" s="466" t="s">
        <v>214</v>
      </c>
      <c r="M106" s="487" t="s">
        <v>189</v>
      </c>
      <c r="N106" s="443" t="s">
        <v>977</v>
      </c>
      <c r="O106" s="443" t="s">
        <v>981</v>
      </c>
      <c r="P106" s="443">
        <v>1</v>
      </c>
      <c r="Q106" s="466" t="s">
        <v>213</v>
      </c>
      <c r="R106" s="487" t="s">
        <v>983</v>
      </c>
      <c r="S106" s="443" t="s">
        <v>984</v>
      </c>
      <c r="T106" s="443" t="s">
        <v>755</v>
      </c>
      <c r="U106" s="443">
        <v>2</v>
      </c>
      <c r="V106" s="466" t="s">
        <v>989</v>
      </c>
      <c r="W106" s="448" t="s">
        <v>986</v>
      </c>
      <c r="X106" s="443" t="s">
        <v>987</v>
      </c>
      <c r="Y106" s="443" t="s">
        <v>755</v>
      </c>
      <c r="Z106" s="443">
        <v>2</v>
      </c>
      <c r="AA106" s="466" t="s">
        <v>991</v>
      </c>
      <c r="AB106" s="445"/>
      <c r="AC106" s="481"/>
      <c r="AD106" s="481"/>
      <c r="AE106" s="25"/>
      <c r="AF106" s="25"/>
      <c r="AG106" s="25"/>
      <c r="AH106" s="42"/>
      <c r="AI106" s="42"/>
      <c r="AJ106" s="42"/>
    </row>
    <row r="107" spans="1:56" s="34" customFormat="1" ht="15" customHeight="1" thickBot="1" x14ac:dyDescent="0.2">
      <c r="A107" s="455"/>
      <c r="B107" s="467" t="s">
        <v>1124</v>
      </c>
      <c r="C107" s="468" t="s">
        <v>1006</v>
      </c>
      <c r="D107" s="469" t="s">
        <v>830</v>
      </c>
      <c r="E107" s="469" t="s">
        <v>351</v>
      </c>
      <c r="F107" s="469">
        <v>1</v>
      </c>
      <c r="G107" s="491" t="s">
        <v>1035</v>
      </c>
      <c r="H107" s="480" t="s">
        <v>192</v>
      </c>
      <c r="I107" s="469" t="s">
        <v>980</v>
      </c>
      <c r="J107" s="469" t="s">
        <v>981</v>
      </c>
      <c r="K107" s="469">
        <v>1</v>
      </c>
      <c r="L107" s="470" t="s">
        <v>214</v>
      </c>
      <c r="M107" s="480" t="s">
        <v>192</v>
      </c>
      <c r="N107" s="469" t="s">
        <v>980</v>
      </c>
      <c r="O107" s="469" t="s">
        <v>981</v>
      </c>
      <c r="P107" s="469">
        <v>1</v>
      </c>
      <c r="Q107" s="470" t="s">
        <v>214</v>
      </c>
      <c r="R107" s="480" t="s">
        <v>983</v>
      </c>
      <c r="S107" s="469" t="s">
        <v>984</v>
      </c>
      <c r="T107" s="469" t="s">
        <v>755</v>
      </c>
      <c r="U107" s="469">
        <v>4</v>
      </c>
      <c r="V107" s="470" t="s">
        <v>989</v>
      </c>
      <c r="W107" s="480" t="s">
        <v>1180</v>
      </c>
      <c r="X107" s="469" t="s">
        <v>1181</v>
      </c>
      <c r="Y107" s="469" t="s">
        <v>1180</v>
      </c>
      <c r="Z107" s="469" t="s">
        <v>1180</v>
      </c>
      <c r="AA107" s="470" t="s">
        <v>1180</v>
      </c>
      <c r="AB107" s="445"/>
      <c r="AC107" s="482"/>
      <c r="AD107" s="482"/>
      <c r="AE107" s="42"/>
    </row>
    <row r="108" spans="1:56" s="34" customFormat="1" ht="15" customHeight="1" x14ac:dyDescent="0.15">
      <c r="A108" s="455"/>
      <c r="B108" s="455"/>
      <c r="C108" s="488"/>
      <c r="D108" s="488"/>
      <c r="E108" s="488"/>
      <c r="F108" s="488"/>
      <c r="G108" s="488"/>
      <c r="H108" s="445"/>
      <c r="I108" s="445"/>
      <c r="J108" s="445"/>
      <c r="K108" s="445"/>
      <c r="L108" s="445"/>
      <c r="M108" s="445"/>
      <c r="N108" s="445"/>
      <c r="O108" s="445"/>
      <c r="P108" s="445"/>
      <c r="Q108" s="445"/>
      <c r="R108" s="445"/>
      <c r="S108" s="445"/>
      <c r="T108" s="445"/>
      <c r="U108" s="445"/>
      <c r="V108" s="445"/>
      <c r="W108" s="445"/>
      <c r="X108" s="445"/>
      <c r="Y108" s="445"/>
      <c r="Z108" s="445"/>
      <c r="AA108" s="445"/>
      <c r="AB108" s="445"/>
      <c r="AC108" s="482"/>
      <c r="AD108" s="482"/>
      <c r="AE108" s="42"/>
    </row>
    <row r="109" spans="1:56" s="34" customFormat="1" ht="15" customHeight="1" thickBot="1" x14ac:dyDescent="0.2">
      <c r="A109" s="455"/>
      <c r="B109" s="455"/>
      <c r="C109" s="488"/>
      <c r="D109" s="488"/>
      <c r="E109" s="488"/>
      <c r="F109" s="488"/>
      <c r="G109" s="488"/>
      <c r="H109" s="445"/>
      <c r="I109" s="445"/>
      <c r="J109" s="445"/>
      <c r="K109" s="445"/>
      <c r="L109" s="445"/>
      <c r="M109" s="445"/>
      <c r="N109" s="445"/>
      <c r="O109" s="445"/>
      <c r="P109" s="445"/>
      <c r="Q109" s="445"/>
      <c r="R109" s="445"/>
      <c r="S109" s="445"/>
      <c r="T109" s="445"/>
      <c r="U109" s="445"/>
      <c r="V109" s="445"/>
      <c r="W109" s="445"/>
      <c r="X109" s="445"/>
      <c r="Y109" s="445"/>
      <c r="Z109" s="445"/>
      <c r="AA109" s="445"/>
      <c r="AB109" s="445"/>
      <c r="AC109" s="482"/>
      <c r="AD109" s="482"/>
      <c r="AE109" s="42"/>
    </row>
    <row r="110" spans="1:56" s="34" customFormat="1" ht="15" customHeight="1" x14ac:dyDescent="0.15">
      <c r="A110" s="455"/>
      <c r="B110" s="471">
        <v>1</v>
      </c>
      <c r="C110" s="472">
        <v>2</v>
      </c>
      <c r="D110" s="473">
        <v>3</v>
      </c>
      <c r="E110" s="473">
        <v>4</v>
      </c>
      <c r="F110" s="476">
        <v>5</v>
      </c>
      <c r="G110" s="492"/>
      <c r="H110" s="445"/>
      <c r="I110" s="445"/>
      <c r="J110" s="445"/>
      <c r="K110" s="445"/>
      <c r="L110" s="445"/>
      <c r="M110" s="445"/>
      <c r="N110" s="445"/>
      <c r="O110" s="445"/>
      <c r="P110" s="445"/>
      <c r="Q110" s="445"/>
      <c r="R110" s="445"/>
      <c r="S110" s="445"/>
      <c r="T110" s="445"/>
      <c r="U110" s="445"/>
      <c r="V110" s="445"/>
      <c r="W110" s="445"/>
      <c r="X110" s="445"/>
      <c r="Y110" s="445"/>
      <c r="Z110" s="445"/>
      <c r="AA110" s="445"/>
      <c r="AB110" s="445"/>
      <c r="AC110" s="482"/>
      <c r="AD110" s="482"/>
      <c r="AE110" s="42"/>
    </row>
    <row r="111" spans="1:56" s="41" customFormat="1" ht="15" customHeight="1" thickBot="1" x14ac:dyDescent="0.2">
      <c r="A111" s="400"/>
      <c r="B111" s="467" t="s">
        <v>982</v>
      </c>
      <c r="C111" s="468" t="s">
        <v>44</v>
      </c>
      <c r="D111" s="469"/>
      <c r="E111" s="469" t="s">
        <v>69</v>
      </c>
      <c r="F111" s="470" t="s">
        <v>43</v>
      </c>
      <c r="G111" s="493"/>
      <c r="H111" s="455"/>
      <c r="I111" s="455"/>
      <c r="J111" s="455"/>
      <c r="K111" s="455"/>
      <c r="L111" s="455"/>
      <c r="M111" s="455"/>
      <c r="N111" s="455"/>
      <c r="O111" s="455"/>
      <c r="P111" s="455"/>
      <c r="Q111" s="455"/>
      <c r="R111" s="455"/>
      <c r="S111" s="455"/>
      <c r="T111" s="455"/>
      <c r="U111" s="455"/>
      <c r="V111" s="455"/>
      <c r="W111" s="455"/>
      <c r="X111" s="455"/>
      <c r="Y111" s="455"/>
      <c r="Z111" s="455"/>
      <c r="AA111" s="455"/>
      <c r="AB111" s="455"/>
      <c r="AC111" s="454"/>
      <c r="AD111" s="454"/>
      <c r="AE111" s="23"/>
    </row>
    <row r="112" spans="1:56" x14ac:dyDescent="0.15">
      <c r="A112" s="400"/>
      <c r="B112" s="456" t="s">
        <v>1127</v>
      </c>
      <c r="C112" s="457" t="s">
        <v>1177</v>
      </c>
      <c r="D112" s="458" t="s">
        <v>1178</v>
      </c>
      <c r="E112" s="458" t="s">
        <v>1179</v>
      </c>
      <c r="F112" s="459">
        <v>1</v>
      </c>
      <c r="G112" s="445"/>
      <c r="H112" s="445"/>
      <c r="I112" s="445"/>
      <c r="J112" s="445"/>
      <c r="K112" s="445"/>
      <c r="L112" s="445"/>
      <c r="M112" s="445"/>
      <c r="N112" s="445"/>
      <c r="O112" s="445"/>
      <c r="P112" s="445"/>
      <c r="Q112" s="445"/>
      <c r="R112" s="445"/>
      <c r="S112" s="445"/>
      <c r="T112" s="445"/>
      <c r="U112" s="445"/>
      <c r="V112" s="445"/>
      <c r="W112" s="445"/>
      <c r="X112" s="445"/>
      <c r="Y112" s="445"/>
      <c r="Z112" s="445"/>
      <c r="AA112" s="445"/>
      <c r="AB112" s="445"/>
      <c r="AC112" s="454"/>
      <c r="AD112" s="454"/>
    </row>
    <row r="113" spans="1:30" x14ac:dyDescent="0.15">
      <c r="A113" s="400"/>
      <c r="B113" s="465" t="s">
        <v>1128</v>
      </c>
      <c r="C113" s="448" t="s">
        <v>1177</v>
      </c>
      <c r="D113" s="443" t="s">
        <v>1178</v>
      </c>
      <c r="E113" s="443" t="s">
        <v>1179</v>
      </c>
      <c r="F113" s="466">
        <v>1</v>
      </c>
      <c r="G113" s="445"/>
      <c r="H113" s="445"/>
      <c r="I113" s="445"/>
      <c r="J113" s="445"/>
      <c r="K113" s="445"/>
      <c r="L113" s="445"/>
      <c r="M113" s="445"/>
      <c r="N113" s="445"/>
      <c r="O113" s="445"/>
      <c r="P113" s="445"/>
      <c r="Q113" s="445"/>
      <c r="R113" s="445"/>
      <c r="S113" s="445"/>
      <c r="T113" s="445"/>
      <c r="U113" s="445"/>
      <c r="V113" s="445"/>
      <c r="W113" s="445"/>
      <c r="X113" s="445"/>
      <c r="Y113" s="445"/>
      <c r="Z113" s="445"/>
      <c r="AA113" s="445"/>
      <c r="AB113" s="445"/>
      <c r="AC113" s="454"/>
      <c r="AD113" s="454"/>
    </row>
    <row r="114" spans="1:30" x14ac:dyDescent="0.15">
      <c r="A114" s="400"/>
      <c r="B114" s="465" t="s">
        <v>1129</v>
      </c>
      <c r="C114" s="448" t="s">
        <v>1177</v>
      </c>
      <c r="D114" s="443" t="s">
        <v>1178</v>
      </c>
      <c r="E114" s="443" t="s">
        <v>1179</v>
      </c>
      <c r="F114" s="466">
        <v>1</v>
      </c>
      <c r="G114" s="445"/>
      <c r="H114" s="445"/>
      <c r="I114" s="445"/>
      <c r="J114" s="445"/>
      <c r="K114" s="445"/>
      <c r="L114" s="445"/>
      <c r="M114" s="445"/>
      <c r="N114" s="445"/>
      <c r="O114" s="445"/>
      <c r="P114" s="445"/>
      <c r="Q114" s="445"/>
      <c r="R114" s="445"/>
      <c r="S114" s="445"/>
      <c r="T114" s="445"/>
      <c r="U114" s="445"/>
      <c r="V114" s="445"/>
      <c r="W114" s="445"/>
      <c r="X114" s="445"/>
      <c r="Y114" s="445"/>
      <c r="Z114" s="445"/>
      <c r="AA114" s="445"/>
      <c r="AB114" s="445"/>
      <c r="AC114" s="454"/>
      <c r="AD114" s="454"/>
    </row>
    <row r="115" spans="1:30" x14ac:dyDescent="0.15">
      <c r="A115" s="400"/>
      <c r="B115" s="465" t="s">
        <v>1130</v>
      </c>
      <c r="C115" s="448" t="s">
        <v>1177</v>
      </c>
      <c r="D115" s="443" t="s">
        <v>1178</v>
      </c>
      <c r="E115" s="443" t="s">
        <v>1179</v>
      </c>
      <c r="F115" s="466">
        <v>1</v>
      </c>
      <c r="G115" s="445"/>
      <c r="H115" s="445"/>
      <c r="I115" s="445"/>
      <c r="J115" s="445"/>
      <c r="K115" s="445"/>
      <c r="L115" s="445"/>
      <c r="M115" s="445"/>
      <c r="N115" s="445"/>
      <c r="O115" s="445"/>
      <c r="P115" s="445"/>
      <c r="Q115" s="445"/>
      <c r="R115" s="445"/>
      <c r="S115" s="445"/>
      <c r="T115" s="445"/>
      <c r="U115" s="445"/>
      <c r="V115" s="445"/>
      <c r="W115" s="445"/>
      <c r="X115" s="445"/>
      <c r="Y115" s="445"/>
      <c r="Z115" s="445"/>
      <c r="AA115" s="445"/>
      <c r="AB115" s="445"/>
      <c r="AC115" s="454"/>
      <c r="AD115" s="454"/>
    </row>
    <row r="116" spans="1:30" x14ac:dyDescent="0.15">
      <c r="A116" s="400"/>
      <c r="B116" s="465" t="s">
        <v>1131</v>
      </c>
      <c r="C116" s="448" t="s">
        <v>1177</v>
      </c>
      <c r="D116" s="443" t="s">
        <v>1178</v>
      </c>
      <c r="E116" s="443" t="s">
        <v>1179</v>
      </c>
      <c r="F116" s="466">
        <v>1</v>
      </c>
      <c r="G116" s="445"/>
      <c r="H116" s="445"/>
      <c r="I116" s="445"/>
      <c r="J116" s="445"/>
      <c r="K116" s="445"/>
      <c r="L116" s="445"/>
      <c r="M116" s="445"/>
      <c r="N116" s="445"/>
      <c r="O116" s="445"/>
      <c r="P116" s="445"/>
      <c r="Q116" s="445"/>
      <c r="R116" s="445"/>
      <c r="S116" s="445"/>
      <c r="T116" s="445"/>
      <c r="U116" s="445"/>
      <c r="V116" s="445"/>
      <c r="W116" s="445"/>
      <c r="X116" s="445"/>
      <c r="Y116" s="445"/>
      <c r="Z116" s="445"/>
      <c r="AA116" s="445"/>
      <c r="AB116" s="445"/>
      <c r="AC116" s="454"/>
      <c r="AD116" s="454"/>
    </row>
    <row r="117" spans="1:30" x14ac:dyDescent="0.15">
      <c r="A117" s="400"/>
      <c r="B117" s="465" t="s">
        <v>1132</v>
      </c>
      <c r="C117" s="448" t="s">
        <v>1177</v>
      </c>
      <c r="D117" s="443" t="s">
        <v>1178</v>
      </c>
      <c r="E117" s="443" t="s">
        <v>1179</v>
      </c>
      <c r="F117" s="466">
        <v>1</v>
      </c>
      <c r="G117" s="445"/>
      <c r="H117" s="445"/>
      <c r="I117" s="445"/>
      <c r="J117" s="445"/>
      <c r="K117" s="445"/>
      <c r="L117" s="445"/>
      <c r="M117" s="445"/>
      <c r="N117" s="445"/>
      <c r="O117" s="445"/>
      <c r="P117" s="445"/>
      <c r="Q117" s="445"/>
      <c r="R117" s="445"/>
      <c r="S117" s="445"/>
      <c r="T117" s="445"/>
      <c r="U117" s="445"/>
      <c r="V117" s="445"/>
      <c r="W117" s="445"/>
      <c r="X117" s="445"/>
      <c r="Y117" s="445"/>
      <c r="Z117" s="445"/>
      <c r="AA117" s="445"/>
      <c r="AB117" s="445"/>
      <c r="AC117" s="454"/>
      <c r="AD117" s="454"/>
    </row>
    <row r="118" spans="1:30" x14ac:dyDescent="0.15">
      <c r="A118" s="400"/>
      <c r="B118" s="465" t="s">
        <v>1133</v>
      </c>
      <c r="C118" s="448" t="s">
        <v>1176</v>
      </c>
      <c r="D118" s="443" t="s">
        <v>1175</v>
      </c>
      <c r="E118" s="443" t="s">
        <v>1179</v>
      </c>
      <c r="F118" s="466">
        <v>1</v>
      </c>
      <c r="G118" s="445"/>
      <c r="H118" s="445"/>
      <c r="I118" s="445"/>
      <c r="J118" s="445"/>
      <c r="K118" s="445"/>
      <c r="L118" s="445"/>
      <c r="M118" s="445"/>
      <c r="N118" s="445"/>
      <c r="O118" s="445"/>
      <c r="P118" s="445"/>
      <c r="Q118" s="445"/>
      <c r="R118" s="445"/>
      <c r="S118" s="445"/>
      <c r="T118" s="445"/>
      <c r="U118" s="445"/>
      <c r="V118" s="445"/>
      <c r="W118" s="445"/>
      <c r="X118" s="445"/>
      <c r="Y118" s="445"/>
      <c r="Z118" s="445"/>
      <c r="AA118" s="445"/>
      <c r="AB118" s="445"/>
      <c r="AC118" s="454"/>
      <c r="AD118" s="454"/>
    </row>
    <row r="119" spans="1:30" x14ac:dyDescent="0.15">
      <c r="A119" s="400"/>
      <c r="B119" s="465" t="s">
        <v>1134</v>
      </c>
      <c r="C119" s="448" t="s">
        <v>1176</v>
      </c>
      <c r="D119" s="443" t="s">
        <v>1175</v>
      </c>
      <c r="E119" s="443" t="s">
        <v>1179</v>
      </c>
      <c r="F119" s="466">
        <v>1</v>
      </c>
      <c r="G119" s="445"/>
      <c r="H119" s="445"/>
      <c r="I119" s="445"/>
      <c r="J119" s="445"/>
      <c r="K119" s="445"/>
      <c r="L119" s="445"/>
      <c r="M119" s="445"/>
      <c r="N119" s="445"/>
      <c r="O119" s="445"/>
      <c r="P119" s="445"/>
      <c r="Q119" s="445"/>
      <c r="R119" s="445"/>
      <c r="S119" s="445"/>
      <c r="T119" s="445"/>
      <c r="U119" s="445"/>
      <c r="V119" s="445"/>
      <c r="W119" s="445"/>
      <c r="X119" s="445"/>
      <c r="Y119" s="445"/>
      <c r="Z119" s="445"/>
      <c r="AA119" s="445"/>
      <c r="AB119" s="445"/>
      <c r="AC119" s="454"/>
      <c r="AD119" s="454"/>
    </row>
    <row r="120" spans="1:30" x14ac:dyDescent="0.15">
      <c r="A120" s="400"/>
      <c r="B120" s="465" t="s">
        <v>1135</v>
      </c>
      <c r="C120" s="448" t="s">
        <v>1176</v>
      </c>
      <c r="D120" s="443" t="s">
        <v>1175</v>
      </c>
      <c r="E120" s="443" t="s">
        <v>1179</v>
      </c>
      <c r="F120" s="466">
        <v>1</v>
      </c>
      <c r="G120" s="445"/>
      <c r="H120" s="445"/>
      <c r="I120" s="445"/>
      <c r="J120" s="445"/>
      <c r="K120" s="445"/>
      <c r="L120" s="445"/>
      <c r="M120" s="445"/>
      <c r="N120" s="445"/>
      <c r="O120" s="445"/>
      <c r="P120" s="445"/>
      <c r="Q120" s="445"/>
      <c r="R120" s="445"/>
      <c r="S120" s="445"/>
      <c r="T120" s="445"/>
      <c r="U120" s="445"/>
      <c r="V120" s="445"/>
      <c r="W120" s="445"/>
      <c r="X120" s="445"/>
      <c r="Y120" s="445"/>
      <c r="Z120" s="445"/>
      <c r="AA120" s="445"/>
      <c r="AB120" s="445"/>
      <c r="AC120" s="454"/>
      <c r="AD120" s="454"/>
    </row>
    <row r="121" spans="1:30" x14ac:dyDescent="0.15">
      <c r="A121" s="400"/>
      <c r="B121" s="465" t="s">
        <v>1136</v>
      </c>
      <c r="C121" s="448" t="s">
        <v>1176</v>
      </c>
      <c r="D121" s="443" t="s">
        <v>1175</v>
      </c>
      <c r="E121" s="443" t="s">
        <v>1179</v>
      </c>
      <c r="F121" s="466">
        <v>1</v>
      </c>
      <c r="G121" s="445"/>
      <c r="H121" s="445"/>
      <c r="I121" s="445"/>
      <c r="J121" s="445"/>
      <c r="K121" s="445"/>
      <c r="L121" s="445"/>
      <c r="M121" s="445"/>
      <c r="N121" s="445"/>
      <c r="O121" s="445"/>
      <c r="P121" s="445"/>
      <c r="Q121" s="445"/>
      <c r="R121" s="445"/>
      <c r="S121" s="445"/>
      <c r="T121" s="445"/>
      <c r="U121" s="445"/>
      <c r="V121" s="445"/>
      <c r="W121" s="445"/>
      <c r="X121" s="445"/>
      <c r="Y121" s="445"/>
      <c r="Z121" s="445"/>
      <c r="AA121" s="445"/>
      <c r="AB121" s="445"/>
      <c r="AC121" s="454"/>
      <c r="AD121" s="454"/>
    </row>
    <row r="122" spans="1:30" x14ac:dyDescent="0.15">
      <c r="A122" s="400"/>
      <c r="B122" s="465" t="s">
        <v>1137</v>
      </c>
      <c r="C122" s="448" t="s">
        <v>1176</v>
      </c>
      <c r="D122" s="443" t="s">
        <v>1175</v>
      </c>
      <c r="E122" s="443" t="s">
        <v>1179</v>
      </c>
      <c r="F122" s="466">
        <v>1</v>
      </c>
      <c r="G122" s="445"/>
      <c r="H122" s="445"/>
      <c r="I122" s="445"/>
      <c r="J122" s="445"/>
      <c r="K122" s="445"/>
      <c r="L122" s="445"/>
      <c r="M122" s="445"/>
      <c r="N122" s="445"/>
      <c r="O122" s="445"/>
      <c r="P122" s="445"/>
      <c r="Q122" s="445"/>
      <c r="R122" s="445"/>
      <c r="S122" s="445"/>
      <c r="T122" s="445"/>
      <c r="U122" s="445"/>
      <c r="V122" s="445"/>
      <c r="W122" s="445"/>
      <c r="X122" s="445"/>
      <c r="Y122" s="445"/>
      <c r="Z122" s="445"/>
      <c r="AA122" s="445"/>
      <c r="AB122" s="445"/>
      <c r="AC122" s="454"/>
      <c r="AD122" s="454"/>
    </row>
    <row r="123" spans="1:30" x14ac:dyDescent="0.15">
      <c r="A123" s="400"/>
      <c r="B123" s="465" t="s">
        <v>1138</v>
      </c>
      <c r="C123" s="448" t="s">
        <v>1176</v>
      </c>
      <c r="D123" s="443" t="s">
        <v>1175</v>
      </c>
      <c r="E123" s="443" t="s">
        <v>1179</v>
      </c>
      <c r="F123" s="466">
        <v>1</v>
      </c>
      <c r="G123" s="445"/>
      <c r="H123" s="445"/>
      <c r="I123" s="445"/>
      <c r="J123" s="445"/>
      <c r="K123" s="445"/>
      <c r="L123" s="445"/>
      <c r="M123" s="445"/>
      <c r="N123" s="445"/>
      <c r="O123" s="445"/>
      <c r="P123" s="445"/>
      <c r="Q123" s="445"/>
      <c r="R123" s="445"/>
      <c r="S123" s="445"/>
      <c r="T123" s="445"/>
      <c r="U123" s="445"/>
      <c r="V123" s="445"/>
      <c r="W123" s="445"/>
      <c r="X123" s="445"/>
      <c r="Y123" s="445"/>
      <c r="Z123" s="445"/>
      <c r="AA123" s="445"/>
      <c r="AB123" s="445"/>
      <c r="AC123" s="454"/>
      <c r="AD123" s="454"/>
    </row>
    <row r="124" spans="1:30" x14ac:dyDescent="0.15">
      <c r="A124" s="400"/>
      <c r="B124" s="465" t="s">
        <v>1139</v>
      </c>
      <c r="C124" s="448" t="s">
        <v>1176</v>
      </c>
      <c r="D124" s="443" t="s">
        <v>1175</v>
      </c>
      <c r="E124" s="443" t="s">
        <v>1179</v>
      </c>
      <c r="F124" s="466">
        <v>1</v>
      </c>
      <c r="G124" s="445"/>
      <c r="H124" s="445"/>
      <c r="I124" s="445"/>
      <c r="J124" s="445"/>
      <c r="K124" s="445"/>
      <c r="L124" s="445"/>
      <c r="M124" s="445"/>
      <c r="N124" s="445"/>
      <c r="O124" s="445"/>
      <c r="P124" s="445"/>
      <c r="Q124" s="445"/>
      <c r="R124" s="445"/>
      <c r="S124" s="445"/>
      <c r="T124" s="445"/>
      <c r="U124" s="445"/>
      <c r="V124" s="445"/>
      <c r="W124" s="445"/>
      <c r="X124" s="445"/>
      <c r="Y124" s="445"/>
      <c r="Z124" s="445"/>
      <c r="AA124" s="445"/>
      <c r="AB124" s="445"/>
      <c r="AC124" s="454"/>
      <c r="AD124" s="454"/>
    </row>
    <row r="125" spans="1:30" x14ac:dyDescent="0.15">
      <c r="A125" s="400"/>
      <c r="B125" s="465" t="s">
        <v>1140</v>
      </c>
      <c r="C125" s="448" t="s">
        <v>1176</v>
      </c>
      <c r="D125" s="443" t="s">
        <v>1175</v>
      </c>
      <c r="E125" s="443" t="s">
        <v>1179</v>
      </c>
      <c r="F125" s="466">
        <v>1</v>
      </c>
      <c r="G125" s="445"/>
      <c r="H125" s="445"/>
      <c r="I125" s="445"/>
      <c r="J125" s="445"/>
      <c r="K125" s="445"/>
      <c r="L125" s="445"/>
      <c r="M125" s="445"/>
      <c r="N125" s="445"/>
      <c r="O125" s="445"/>
      <c r="P125" s="445"/>
      <c r="Q125" s="445"/>
      <c r="R125" s="445"/>
      <c r="S125" s="445"/>
      <c r="T125" s="445"/>
      <c r="U125" s="445"/>
      <c r="V125" s="445"/>
      <c r="W125" s="445"/>
      <c r="X125" s="445"/>
      <c r="Y125" s="445"/>
      <c r="Z125" s="445"/>
      <c r="AA125" s="445"/>
      <c r="AB125" s="445"/>
      <c r="AC125" s="454"/>
      <c r="AD125" s="454"/>
    </row>
    <row r="126" spans="1:30" x14ac:dyDescent="0.15">
      <c r="A126" s="400"/>
      <c r="B126" s="465" t="s">
        <v>1141</v>
      </c>
      <c r="C126" s="448" t="s">
        <v>1176</v>
      </c>
      <c r="D126" s="443" t="s">
        <v>1175</v>
      </c>
      <c r="E126" s="443" t="s">
        <v>1179</v>
      </c>
      <c r="F126" s="466">
        <v>1</v>
      </c>
      <c r="G126" s="445"/>
      <c r="H126" s="445"/>
      <c r="I126" s="445"/>
      <c r="J126" s="445"/>
      <c r="K126" s="445"/>
      <c r="L126" s="445"/>
      <c r="M126" s="445"/>
      <c r="N126" s="445"/>
      <c r="O126" s="445"/>
      <c r="P126" s="445"/>
      <c r="Q126" s="445"/>
      <c r="R126" s="445"/>
      <c r="S126" s="445"/>
      <c r="T126" s="445"/>
      <c r="U126" s="445"/>
      <c r="V126" s="445"/>
      <c r="W126" s="445"/>
      <c r="X126" s="445"/>
      <c r="Y126" s="445"/>
      <c r="Z126" s="445"/>
      <c r="AA126" s="445"/>
      <c r="AB126" s="445"/>
      <c r="AC126" s="454"/>
      <c r="AD126" s="454"/>
    </row>
    <row r="127" spans="1:30" x14ac:dyDescent="0.15">
      <c r="A127" s="400"/>
      <c r="B127" s="465" t="s">
        <v>1142</v>
      </c>
      <c r="C127" s="448" t="s">
        <v>1176</v>
      </c>
      <c r="D127" s="443" t="s">
        <v>1175</v>
      </c>
      <c r="E127" s="443" t="s">
        <v>1179</v>
      </c>
      <c r="F127" s="466">
        <v>1</v>
      </c>
      <c r="G127" s="445"/>
      <c r="H127" s="445"/>
      <c r="I127" s="445"/>
      <c r="J127" s="445"/>
      <c r="K127" s="445"/>
      <c r="L127" s="445"/>
      <c r="M127" s="445"/>
      <c r="N127" s="445"/>
      <c r="O127" s="445"/>
      <c r="P127" s="445"/>
      <c r="Q127" s="445"/>
      <c r="R127" s="445"/>
      <c r="S127" s="445"/>
      <c r="T127" s="445"/>
      <c r="U127" s="445"/>
      <c r="V127" s="445"/>
      <c r="W127" s="445"/>
      <c r="X127" s="445"/>
      <c r="Y127" s="445"/>
      <c r="Z127" s="445"/>
      <c r="AA127" s="445"/>
      <c r="AB127" s="445"/>
      <c r="AC127" s="454"/>
      <c r="AD127" s="454"/>
    </row>
    <row r="128" spans="1:30" x14ac:dyDescent="0.15">
      <c r="A128" s="400"/>
      <c r="B128" s="465" t="s">
        <v>1143</v>
      </c>
      <c r="C128" s="448" t="s">
        <v>1176</v>
      </c>
      <c r="D128" s="443" t="s">
        <v>1175</v>
      </c>
      <c r="E128" s="443" t="s">
        <v>1179</v>
      </c>
      <c r="F128" s="466">
        <v>1</v>
      </c>
      <c r="G128" s="445"/>
      <c r="H128" s="445"/>
      <c r="I128" s="445"/>
      <c r="J128" s="445"/>
      <c r="K128" s="445"/>
      <c r="L128" s="445"/>
      <c r="M128" s="445"/>
      <c r="N128" s="445"/>
      <c r="O128" s="445"/>
      <c r="P128" s="445"/>
      <c r="Q128" s="445"/>
      <c r="R128" s="445"/>
      <c r="S128" s="445"/>
      <c r="T128" s="445"/>
      <c r="U128" s="445"/>
      <c r="V128" s="445"/>
      <c r="W128" s="445"/>
      <c r="X128" s="445"/>
      <c r="Y128" s="445"/>
      <c r="Z128" s="445"/>
      <c r="AA128" s="445"/>
      <c r="AB128" s="445"/>
      <c r="AC128" s="454"/>
      <c r="AD128" s="454"/>
    </row>
    <row r="129" spans="1:30" x14ac:dyDescent="0.15">
      <c r="A129" s="400"/>
      <c r="B129" s="465" t="s">
        <v>1144</v>
      </c>
      <c r="C129" s="448" t="s">
        <v>1176</v>
      </c>
      <c r="D129" s="443" t="s">
        <v>1175</v>
      </c>
      <c r="E129" s="443" t="s">
        <v>1179</v>
      </c>
      <c r="F129" s="466">
        <v>1</v>
      </c>
      <c r="G129" s="445"/>
      <c r="H129" s="445"/>
      <c r="I129" s="445"/>
      <c r="J129" s="445"/>
      <c r="K129" s="445"/>
      <c r="L129" s="445"/>
      <c r="M129" s="445"/>
      <c r="N129" s="445"/>
      <c r="O129" s="445"/>
      <c r="P129" s="445"/>
      <c r="Q129" s="445"/>
      <c r="R129" s="445"/>
      <c r="S129" s="445"/>
      <c r="T129" s="445"/>
      <c r="U129" s="445"/>
      <c r="V129" s="445"/>
      <c r="W129" s="445"/>
      <c r="X129" s="445"/>
      <c r="Y129" s="445"/>
      <c r="Z129" s="445"/>
      <c r="AA129" s="445"/>
      <c r="AB129" s="445"/>
      <c r="AC129" s="454"/>
      <c r="AD129" s="454"/>
    </row>
    <row r="130" spans="1:30" x14ac:dyDescent="0.15">
      <c r="A130" s="400"/>
      <c r="B130" s="465" t="s">
        <v>1145</v>
      </c>
      <c r="C130" s="448" t="s">
        <v>1176</v>
      </c>
      <c r="D130" s="443" t="s">
        <v>1175</v>
      </c>
      <c r="E130" s="443" t="s">
        <v>1179</v>
      </c>
      <c r="F130" s="466">
        <v>1</v>
      </c>
      <c r="G130" s="445"/>
      <c r="H130" s="445"/>
      <c r="I130" s="445"/>
      <c r="J130" s="445"/>
      <c r="K130" s="445"/>
      <c r="L130" s="445"/>
      <c r="M130" s="445"/>
      <c r="N130" s="445"/>
      <c r="O130" s="445"/>
      <c r="P130" s="445"/>
      <c r="Q130" s="445"/>
      <c r="R130" s="445"/>
      <c r="S130" s="445"/>
      <c r="T130" s="445"/>
      <c r="U130" s="445"/>
      <c r="V130" s="445"/>
      <c r="W130" s="445"/>
      <c r="X130" s="445"/>
      <c r="Y130" s="445"/>
      <c r="Z130" s="445"/>
      <c r="AA130" s="445"/>
      <c r="AB130" s="445"/>
      <c r="AC130" s="454"/>
      <c r="AD130" s="454"/>
    </row>
    <row r="131" spans="1:30" x14ac:dyDescent="0.15">
      <c r="A131" s="400"/>
      <c r="B131" s="465" t="s">
        <v>1146</v>
      </c>
      <c r="C131" s="448" t="s">
        <v>1176</v>
      </c>
      <c r="D131" s="443" t="s">
        <v>1175</v>
      </c>
      <c r="E131" s="443" t="s">
        <v>1179</v>
      </c>
      <c r="F131" s="466">
        <v>1</v>
      </c>
      <c r="G131" s="445"/>
      <c r="H131" s="445"/>
      <c r="I131" s="445"/>
      <c r="J131" s="445"/>
      <c r="K131" s="445"/>
      <c r="L131" s="445"/>
      <c r="M131" s="445"/>
      <c r="N131" s="445"/>
      <c r="O131" s="445"/>
      <c r="P131" s="445"/>
      <c r="Q131" s="445"/>
      <c r="R131" s="445"/>
      <c r="S131" s="445"/>
      <c r="T131" s="445"/>
      <c r="U131" s="445"/>
      <c r="V131" s="445"/>
      <c r="W131" s="445"/>
      <c r="X131" s="445"/>
      <c r="Y131" s="445"/>
      <c r="Z131" s="445"/>
      <c r="AA131" s="445"/>
      <c r="AB131" s="445"/>
      <c r="AC131" s="454"/>
      <c r="AD131" s="454"/>
    </row>
    <row r="132" spans="1:30" x14ac:dyDescent="0.15">
      <c r="A132" s="400"/>
      <c r="B132" s="465" t="s">
        <v>1147</v>
      </c>
      <c r="C132" s="448" t="s">
        <v>1176</v>
      </c>
      <c r="D132" s="443" t="s">
        <v>1175</v>
      </c>
      <c r="E132" s="443" t="s">
        <v>1179</v>
      </c>
      <c r="F132" s="466">
        <v>1</v>
      </c>
      <c r="G132" s="445"/>
      <c r="H132" s="445"/>
      <c r="I132" s="445"/>
      <c r="J132" s="445"/>
      <c r="K132" s="445"/>
      <c r="L132" s="445"/>
      <c r="M132" s="445"/>
      <c r="N132" s="445"/>
      <c r="O132" s="445"/>
      <c r="P132" s="445"/>
      <c r="Q132" s="445"/>
      <c r="R132" s="445"/>
      <c r="S132" s="445"/>
      <c r="T132" s="445"/>
      <c r="U132" s="445"/>
      <c r="V132" s="445"/>
      <c r="W132" s="445"/>
      <c r="X132" s="445"/>
      <c r="Y132" s="445"/>
      <c r="Z132" s="445"/>
      <c r="AA132" s="445"/>
      <c r="AB132" s="445"/>
      <c r="AC132" s="454"/>
      <c r="AD132" s="454"/>
    </row>
    <row r="133" spans="1:30" x14ac:dyDescent="0.15">
      <c r="A133" s="400"/>
      <c r="B133" s="465" t="s">
        <v>1148</v>
      </c>
      <c r="C133" s="448" t="s">
        <v>1176</v>
      </c>
      <c r="D133" s="443" t="s">
        <v>1175</v>
      </c>
      <c r="E133" s="443" t="s">
        <v>1179</v>
      </c>
      <c r="F133" s="466">
        <v>1</v>
      </c>
      <c r="G133" s="445"/>
      <c r="H133" s="445"/>
      <c r="I133" s="445"/>
      <c r="J133" s="445"/>
      <c r="K133" s="445"/>
      <c r="L133" s="445"/>
      <c r="M133" s="445"/>
      <c r="N133" s="445"/>
      <c r="O133" s="445"/>
      <c r="P133" s="445"/>
      <c r="Q133" s="445"/>
      <c r="R133" s="445"/>
      <c r="S133" s="445"/>
      <c r="T133" s="445"/>
      <c r="U133" s="445"/>
      <c r="V133" s="445"/>
      <c r="W133" s="445"/>
      <c r="X133" s="445"/>
      <c r="Y133" s="445"/>
      <c r="Z133" s="445"/>
      <c r="AA133" s="445"/>
      <c r="AB133" s="445"/>
      <c r="AC133" s="454"/>
      <c r="AD133" s="454"/>
    </row>
    <row r="134" spans="1:30" x14ac:dyDescent="0.15">
      <c r="A134" s="400"/>
      <c r="B134" s="465" t="s">
        <v>1149</v>
      </c>
      <c r="C134" s="448" t="s">
        <v>1171</v>
      </c>
      <c r="D134" s="443" t="s">
        <v>1172</v>
      </c>
      <c r="E134" s="443" t="s">
        <v>1179</v>
      </c>
      <c r="F134" s="466">
        <v>1</v>
      </c>
      <c r="G134" s="445"/>
      <c r="H134" s="445"/>
      <c r="I134" s="445"/>
      <c r="J134" s="445"/>
      <c r="K134" s="445"/>
      <c r="L134" s="445"/>
      <c r="M134" s="445"/>
      <c r="N134" s="445"/>
      <c r="O134" s="445"/>
      <c r="P134" s="445"/>
      <c r="Q134" s="445"/>
      <c r="R134" s="445"/>
      <c r="S134" s="445"/>
      <c r="T134" s="445"/>
      <c r="U134" s="445"/>
      <c r="V134" s="445"/>
      <c r="W134" s="445"/>
      <c r="X134" s="445"/>
      <c r="Y134" s="445"/>
      <c r="Z134" s="445"/>
      <c r="AA134" s="445"/>
      <c r="AB134" s="445"/>
      <c r="AC134" s="454"/>
      <c r="AD134" s="454"/>
    </row>
    <row r="135" spans="1:30" x14ac:dyDescent="0.15">
      <c r="A135" s="400"/>
      <c r="B135" s="465" t="s">
        <v>1150</v>
      </c>
      <c r="C135" s="448" t="s">
        <v>1171</v>
      </c>
      <c r="D135" s="443" t="s">
        <v>1172</v>
      </c>
      <c r="E135" s="443" t="s">
        <v>1179</v>
      </c>
      <c r="F135" s="466">
        <v>1</v>
      </c>
      <c r="G135" s="445"/>
      <c r="H135" s="445"/>
      <c r="I135" s="445"/>
      <c r="J135" s="445"/>
      <c r="K135" s="445"/>
      <c r="L135" s="445"/>
      <c r="M135" s="445"/>
      <c r="N135" s="445"/>
      <c r="O135" s="445"/>
      <c r="P135" s="445"/>
      <c r="Q135" s="445"/>
      <c r="R135" s="445"/>
      <c r="S135" s="445"/>
      <c r="T135" s="445"/>
      <c r="U135" s="445"/>
      <c r="V135" s="445"/>
      <c r="W135" s="445"/>
      <c r="X135" s="445"/>
      <c r="Y135" s="445"/>
      <c r="Z135" s="445"/>
      <c r="AA135" s="445"/>
      <c r="AB135" s="445"/>
      <c r="AC135" s="454"/>
      <c r="AD135" s="454"/>
    </row>
    <row r="136" spans="1:30" x14ac:dyDescent="0.15">
      <c r="A136" s="400"/>
      <c r="B136" s="465" t="s">
        <v>1151</v>
      </c>
      <c r="C136" s="448" t="s">
        <v>1171</v>
      </c>
      <c r="D136" s="443" t="s">
        <v>1172</v>
      </c>
      <c r="E136" s="443" t="s">
        <v>1179</v>
      </c>
      <c r="F136" s="466">
        <v>1</v>
      </c>
      <c r="G136" s="445"/>
      <c r="H136" s="445"/>
      <c r="I136" s="445"/>
      <c r="J136" s="445"/>
      <c r="K136" s="445"/>
      <c r="L136" s="445"/>
      <c r="M136" s="445"/>
      <c r="N136" s="445"/>
      <c r="O136" s="445"/>
      <c r="P136" s="445"/>
      <c r="Q136" s="445"/>
      <c r="R136" s="445"/>
      <c r="S136" s="445"/>
      <c r="T136" s="445"/>
      <c r="U136" s="445"/>
      <c r="V136" s="445"/>
      <c r="W136" s="445"/>
      <c r="X136" s="445"/>
      <c r="Y136" s="445"/>
      <c r="Z136" s="445"/>
      <c r="AA136" s="445"/>
      <c r="AB136" s="445"/>
      <c r="AC136" s="454"/>
      <c r="AD136" s="454"/>
    </row>
    <row r="137" spans="1:30" x14ac:dyDescent="0.15">
      <c r="A137" s="400"/>
      <c r="B137" s="465" t="s">
        <v>1152</v>
      </c>
      <c r="C137" s="448" t="s">
        <v>1171</v>
      </c>
      <c r="D137" s="443" t="s">
        <v>1172</v>
      </c>
      <c r="E137" s="443" t="s">
        <v>1179</v>
      </c>
      <c r="F137" s="466">
        <v>1</v>
      </c>
      <c r="G137" s="445"/>
      <c r="H137" s="445"/>
      <c r="I137" s="445"/>
      <c r="J137" s="445"/>
      <c r="K137" s="445"/>
      <c r="L137" s="445"/>
      <c r="M137" s="445"/>
      <c r="N137" s="445"/>
      <c r="O137" s="445"/>
      <c r="P137" s="445"/>
      <c r="Q137" s="445"/>
      <c r="R137" s="445"/>
      <c r="S137" s="445"/>
      <c r="T137" s="445"/>
      <c r="U137" s="445"/>
      <c r="V137" s="445"/>
      <c r="W137" s="445"/>
      <c r="X137" s="445"/>
      <c r="Y137" s="445"/>
      <c r="Z137" s="445"/>
      <c r="AA137" s="445"/>
      <c r="AB137" s="445"/>
      <c r="AC137" s="454"/>
      <c r="AD137" s="454"/>
    </row>
    <row r="138" spans="1:30" x14ac:dyDescent="0.15">
      <c r="A138" s="400"/>
      <c r="B138" s="465" t="s">
        <v>1153</v>
      </c>
      <c r="C138" s="448" t="s">
        <v>1171</v>
      </c>
      <c r="D138" s="443" t="s">
        <v>1172</v>
      </c>
      <c r="E138" s="443" t="s">
        <v>1179</v>
      </c>
      <c r="F138" s="466">
        <v>1</v>
      </c>
      <c r="G138" s="445"/>
      <c r="H138" s="445"/>
      <c r="I138" s="445"/>
      <c r="J138" s="445"/>
      <c r="K138" s="445"/>
      <c r="L138" s="445"/>
      <c r="M138" s="445"/>
      <c r="N138" s="445"/>
      <c r="O138" s="445"/>
      <c r="P138" s="445"/>
      <c r="Q138" s="445"/>
      <c r="R138" s="445"/>
      <c r="S138" s="445"/>
      <c r="T138" s="445"/>
      <c r="U138" s="445"/>
      <c r="V138" s="445"/>
      <c r="W138" s="445"/>
      <c r="X138" s="445"/>
      <c r="Y138" s="445"/>
      <c r="Z138" s="445"/>
      <c r="AA138" s="445"/>
      <c r="AB138" s="445"/>
      <c r="AC138" s="454"/>
      <c r="AD138" s="454"/>
    </row>
    <row r="139" spans="1:30" x14ac:dyDescent="0.15">
      <c r="A139" s="400"/>
      <c r="B139" s="465" t="s">
        <v>1154</v>
      </c>
      <c r="C139" s="448" t="s">
        <v>1171</v>
      </c>
      <c r="D139" s="443" t="s">
        <v>1172</v>
      </c>
      <c r="E139" s="443" t="s">
        <v>1179</v>
      </c>
      <c r="F139" s="466">
        <v>1</v>
      </c>
      <c r="G139" s="445"/>
      <c r="H139" s="445"/>
      <c r="I139" s="445"/>
      <c r="J139" s="445"/>
      <c r="K139" s="445"/>
      <c r="L139" s="445"/>
      <c r="M139" s="445"/>
      <c r="N139" s="445"/>
      <c r="O139" s="445"/>
      <c r="P139" s="445"/>
      <c r="Q139" s="445"/>
      <c r="R139" s="445"/>
      <c r="S139" s="445"/>
      <c r="T139" s="445"/>
      <c r="U139" s="445"/>
      <c r="V139" s="445"/>
      <c r="W139" s="445"/>
      <c r="X139" s="445"/>
      <c r="Y139" s="445"/>
      <c r="Z139" s="445"/>
      <c r="AA139" s="445"/>
      <c r="AB139" s="445"/>
      <c r="AC139" s="454"/>
      <c r="AD139" s="454"/>
    </row>
    <row r="140" spans="1:30" x14ac:dyDescent="0.15">
      <c r="A140" s="400"/>
      <c r="B140" s="465" t="s">
        <v>1155</v>
      </c>
      <c r="C140" s="448" t="s">
        <v>1173</v>
      </c>
      <c r="D140" s="443" t="s">
        <v>1174</v>
      </c>
      <c r="E140" s="443" t="s">
        <v>1179</v>
      </c>
      <c r="F140" s="466">
        <v>1</v>
      </c>
      <c r="G140" s="445"/>
      <c r="H140" s="445"/>
      <c r="I140" s="445"/>
      <c r="J140" s="445"/>
      <c r="K140" s="445"/>
      <c r="L140" s="445"/>
      <c r="M140" s="445"/>
      <c r="N140" s="445"/>
      <c r="O140" s="445"/>
      <c r="P140" s="445"/>
      <c r="Q140" s="445"/>
      <c r="R140" s="445"/>
      <c r="S140" s="445"/>
      <c r="T140" s="445"/>
      <c r="U140" s="445"/>
      <c r="V140" s="445"/>
      <c r="W140" s="445"/>
      <c r="X140" s="445"/>
      <c r="Y140" s="445"/>
      <c r="Z140" s="445"/>
      <c r="AA140" s="445"/>
      <c r="AB140" s="445"/>
      <c r="AC140" s="454"/>
      <c r="AD140" s="454"/>
    </row>
    <row r="141" spans="1:30" x14ac:dyDescent="0.15">
      <c r="A141" s="400"/>
      <c r="B141" s="465" t="s">
        <v>1156</v>
      </c>
      <c r="C141" s="448" t="s">
        <v>1173</v>
      </c>
      <c r="D141" s="443" t="s">
        <v>1174</v>
      </c>
      <c r="E141" s="443" t="s">
        <v>1179</v>
      </c>
      <c r="F141" s="466">
        <v>1</v>
      </c>
      <c r="G141" s="445"/>
      <c r="H141" s="445"/>
      <c r="I141" s="445"/>
      <c r="J141" s="445"/>
      <c r="K141" s="445"/>
      <c r="L141" s="445"/>
      <c r="M141" s="445"/>
      <c r="N141" s="445"/>
      <c r="O141" s="445"/>
      <c r="P141" s="445"/>
      <c r="Q141" s="445"/>
      <c r="R141" s="445"/>
      <c r="S141" s="445"/>
      <c r="T141" s="445"/>
      <c r="U141" s="445"/>
      <c r="V141" s="445"/>
      <c r="W141" s="445"/>
      <c r="X141" s="445"/>
      <c r="Y141" s="445"/>
      <c r="Z141" s="445"/>
      <c r="AA141" s="445"/>
      <c r="AB141" s="445"/>
      <c r="AC141" s="454"/>
      <c r="AD141" s="454"/>
    </row>
    <row r="142" spans="1:30" x14ac:dyDescent="0.15">
      <c r="A142" s="400"/>
      <c r="B142" s="465" t="s">
        <v>1157</v>
      </c>
      <c r="C142" s="448" t="s">
        <v>1173</v>
      </c>
      <c r="D142" s="443" t="s">
        <v>1174</v>
      </c>
      <c r="E142" s="443" t="s">
        <v>1179</v>
      </c>
      <c r="F142" s="466">
        <v>1</v>
      </c>
      <c r="G142" s="445"/>
      <c r="H142" s="445"/>
      <c r="I142" s="445"/>
      <c r="J142" s="445"/>
      <c r="K142" s="445"/>
      <c r="L142" s="445"/>
      <c r="M142" s="445"/>
      <c r="N142" s="445"/>
      <c r="O142" s="445"/>
      <c r="P142" s="445"/>
      <c r="Q142" s="445"/>
      <c r="R142" s="445"/>
      <c r="S142" s="445"/>
      <c r="T142" s="445"/>
      <c r="U142" s="445"/>
      <c r="V142" s="445"/>
      <c r="W142" s="445"/>
      <c r="X142" s="445"/>
      <c r="Y142" s="445"/>
      <c r="Z142" s="445"/>
      <c r="AA142" s="445"/>
      <c r="AB142" s="445"/>
      <c r="AC142" s="454"/>
      <c r="AD142" s="454"/>
    </row>
    <row r="143" spans="1:30" x14ac:dyDescent="0.15">
      <c r="A143" s="400"/>
      <c r="B143" s="465" t="s">
        <v>1158</v>
      </c>
      <c r="C143" s="448" t="s">
        <v>1173</v>
      </c>
      <c r="D143" s="443" t="s">
        <v>1174</v>
      </c>
      <c r="E143" s="443" t="s">
        <v>1179</v>
      </c>
      <c r="F143" s="466">
        <v>1</v>
      </c>
      <c r="G143" s="445"/>
      <c r="H143" s="445"/>
      <c r="I143" s="445"/>
      <c r="J143" s="445"/>
      <c r="K143" s="445"/>
      <c r="L143" s="445"/>
      <c r="M143" s="445"/>
      <c r="N143" s="445"/>
      <c r="O143" s="445"/>
      <c r="P143" s="445"/>
      <c r="Q143" s="445"/>
      <c r="R143" s="445"/>
      <c r="S143" s="445"/>
      <c r="T143" s="445"/>
      <c r="U143" s="445"/>
      <c r="V143" s="445"/>
      <c r="W143" s="445"/>
      <c r="X143" s="445"/>
      <c r="Y143" s="445"/>
      <c r="Z143" s="445"/>
      <c r="AA143" s="445"/>
      <c r="AB143" s="445"/>
      <c r="AC143" s="454"/>
      <c r="AD143" s="454"/>
    </row>
    <row r="144" spans="1:30" x14ac:dyDescent="0.15">
      <c r="A144" s="400"/>
      <c r="B144" s="465" t="s">
        <v>1159</v>
      </c>
      <c r="C144" s="448" t="s">
        <v>1173</v>
      </c>
      <c r="D144" s="443" t="s">
        <v>1174</v>
      </c>
      <c r="E144" s="443" t="s">
        <v>1179</v>
      </c>
      <c r="F144" s="466">
        <v>1</v>
      </c>
      <c r="G144" s="445"/>
      <c r="H144" s="445"/>
      <c r="I144" s="445"/>
      <c r="J144" s="445"/>
      <c r="K144" s="445"/>
      <c r="L144" s="445"/>
      <c r="M144" s="445"/>
      <c r="N144" s="445"/>
      <c r="O144" s="445"/>
      <c r="P144" s="445"/>
      <c r="Q144" s="445"/>
      <c r="R144" s="445"/>
      <c r="S144" s="445"/>
      <c r="T144" s="445"/>
      <c r="U144" s="445"/>
      <c r="V144" s="445"/>
      <c r="W144" s="445"/>
      <c r="X144" s="445"/>
      <c r="Y144" s="445"/>
      <c r="Z144" s="445"/>
      <c r="AA144" s="445"/>
      <c r="AB144" s="445"/>
      <c r="AC144" s="454"/>
      <c r="AD144" s="454"/>
    </row>
    <row r="145" spans="1:30" x14ac:dyDescent="0.15">
      <c r="A145" s="400"/>
      <c r="B145" s="465" t="s">
        <v>1160</v>
      </c>
      <c r="C145" s="448" t="s">
        <v>1173</v>
      </c>
      <c r="D145" s="443" t="s">
        <v>1174</v>
      </c>
      <c r="E145" s="443" t="s">
        <v>1179</v>
      </c>
      <c r="F145" s="466">
        <v>1</v>
      </c>
      <c r="G145" s="445"/>
      <c r="H145" s="445"/>
      <c r="I145" s="445"/>
      <c r="J145" s="445"/>
      <c r="K145" s="445"/>
      <c r="L145" s="445"/>
      <c r="M145" s="445"/>
      <c r="N145" s="445"/>
      <c r="O145" s="445"/>
      <c r="P145" s="445"/>
      <c r="Q145" s="445"/>
      <c r="R145" s="445"/>
      <c r="S145" s="445"/>
      <c r="T145" s="445"/>
      <c r="U145" s="445"/>
      <c r="V145" s="445"/>
      <c r="W145" s="445"/>
      <c r="X145" s="445"/>
      <c r="Y145" s="445"/>
      <c r="Z145" s="445"/>
      <c r="AA145" s="445"/>
      <c r="AB145" s="445"/>
      <c r="AC145" s="454"/>
      <c r="AD145" s="454"/>
    </row>
    <row r="146" spans="1:30" x14ac:dyDescent="0.15">
      <c r="A146" s="400"/>
      <c r="B146" s="465" t="s">
        <v>1161</v>
      </c>
      <c r="C146" s="448" t="s">
        <v>1173</v>
      </c>
      <c r="D146" s="443" t="s">
        <v>1174</v>
      </c>
      <c r="E146" s="443" t="s">
        <v>1179</v>
      </c>
      <c r="F146" s="466">
        <v>1</v>
      </c>
      <c r="G146" s="445"/>
      <c r="H146" s="445"/>
      <c r="I146" s="445"/>
      <c r="J146" s="445"/>
      <c r="K146" s="445"/>
      <c r="L146" s="445"/>
      <c r="M146" s="445"/>
      <c r="N146" s="445"/>
      <c r="O146" s="445"/>
      <c r="P146" s="445"/>
      <c r="Q146" s="445"/>
      <c r="R146" s="445"/>
      <c r="S146" s="445"/>
      <c r="T146" s="445"/>
      <c r="U146" s="445"/>
      <c r="V146" s="445"/>
      <c r="W146" s="445"/>
      <c r="X146" s="445"/>
      <c r="Y146" s="445"/>
      <c r="Z146" s="445"/>
      <c r="AA146" s="445"/>
      <c r="AB146" s="445"/>
      <c r="AC146" s="454"/>
      <c r="AD146" s="454"/>
    </row>
    <row r="147" spans="1:30" x14ac:dyDescent="0.15">
      <c r="A147" s="400"/>
      <c r="B147" s="465" t="s">
        <v>1162</v>
      </c>
      <c r="C147" s="448" t="s">
        <v>1173</v>
      </c>
      <c r="D147" s="443" t="s">
        <v>1174</v>
      </c>
      <c r="E147" s="443" t="s">
        <v>1179</v>
      </c>
      <c r="F147" s="466">
        <v>1</v>
      </c>
      <c r="G147" s="445"/>
      <c r="H147" s="445"/>
      <c r="I147" s="445"/>
      <c r="J147" s="445"/>
      <c r="K147" s="445"/>
      <c r="L147" s="445"/>
      <c r="M147" s="445"/>
      <c r="N147" s="445"/>
      <c r="O147" s="445"/>
      <c r="P147" s="445"/>
      <c r="Q147" s="445"/>
      <c r="R147" s="445"/>
      <c r="S147" s="445"/>
      <c r="T147" s="445"/>
      <c r="U147" s="445"/>
      <c r="V147" s="445"/>
      <c r="W147" s="445"/>
      <c r="X147" s="445"/>
      <c r="Y147" s="445"/>
      <c r="Z147" s="445"/>
      <c r="AA147" s="445"/>
      <c r="AB147" s="445"/>
      <c r="AC147" s="454"/>
      <c r="AD147" s="454"/>
    </row>
    <row r="148" spans="1:30" x14ac:dyDescent="0.15">
      <c r="A148" s="400"/>
      <c r="B148" s="465" t="s">
        <v>1163</v>
      </c>
      <c r="C148" s="448" t="s">
        <v>1173</v>
      </c>
      <c r="D148" s="443" t="s">
        <v>1174</v>
      </c>
      <c r="E148" s="443" t="s">
        <v>1179</v>
      </c>
      <c r="F148" s="466">
        <v>1</v>
      </c>
      <c r="G148" s="445"/>
      <c r="H148" s="445"/>
      <c r="I148" s="445"/>
      <c r="J148" s="445"/>
      <c r="K148" s="445"/>
      <c r="L148" s="445"/>
      <c r="M148" s="445"/>
      <c r="N148" s="445"/>
      <c r="O148" s="445"/>
      <c r="P148" s="445"/>
      <c r="Q148" s="445"/>
      <c r="R148" s="445"/>
      <c r="S148" s="445"/>
      <c r="T148" s="445"/>
      <c r="U148" s="445"/>
      <c r="V148" s="445"/>
      <c r="W148" s="445"/>
      <c r="X148" s="445"/>
      <c r="Y148" s="445"/>
      <c r="Z148" s="445"/>
      <c r="AA148" s="445"/>
      <c r="AB148" s="445"/>
      <c r="AC148" s="454"/>
      <c r="AD148" s="454"/>
    </row>
    <row r="149" spans="1:30" x14ac:dyDescent="0.15">
      <c r="A149" s="400"/>
      <c r="B149" s="465" t="s">
        <v>1164</v>
      </c>
      <c r="C149" s="448" t="s">
        <v>1173</v>
      </c>
      <c r="D149" s="443" t="s">
        <v>1174</v>
      </c>
      <c r="E149" s="443" t="s">
        <v>1179</v>
      </c>
      <c r="F149" s="466">
        <v>1</v>
      </c>
      <c r="G149" s="445"/>
      <c r="H149" s="445"/>
      <c r="I149" s="445"/>
      <c r="J149" s="445"/>
      <c r="K149" s="445"/>
      <c r="L149" s="445"/>
      <c r="M149" s="445"/>
      <c r="N149" s="445"/>
      <c r="O149" s="445"/>
      <c r="P149" s="445"/>
      <c r="Q149" s="445"/>
      <c r="R149" s="445"/>
      <c r="S149" s="445"/>
      <c r="T149" s="445"/>
      <c r="U149" s="445"/>
      <c r="V149" s="445"/>
      <c r="W149" s="445"/>
      <c r="X149" s="445"/>
      <c r="Y149" s="445"/>
      <c r="Z149" s="445"/>
      <c r="AA149" s="445"/>
      <c r="AB149" s="445"/>
      <c r="AC149" s="454"/>
      <c r="AD149" s="454"/>
    </row>
    <row r="150" spans="1:30" x14ac:dyDescent="0.15">
      <c r="A150" s="400"/>
      <c r="B150" s="465" t="s">
        <v>1165</v>
      </c>
      <c r="C150" s="448" t="s">
        <v>1173</v>
      </c>
      <c r="D150" s="443" t="s">
        <v>1174</v>
      </c>
      <c r="E150" s="443" t="s">
        <v>1179</v>
      </c>
      <c r="F150" s="466">
        <v>1</v>
      </c>
      <c r="G150" s="445"/>
      <c r="H150" s="445"/>
      <c r="I150" s="445"/>
      <c r="J150" s="445"/>
      <c r="K150" s="445"/>
      <c r="L150" s="445"/>
      <c r="M150" s="445"/>
      <c r="N150" s="445"/>
      <c r="O150" s="445"/>
      <c r="P150" s="445"/>
      <c r="Q150" s="445"/>
      <c r="R150" s="445"/>
      <c r="S150" s="445"/>
      <c r="T150" s="445"/>
      <c r="U150" s="445"/>
      <c r="V150" s="445"/>
      <c r="W150" s="445"/>
      <c r="X150" s="445"/>
      <c r="Y150" s="445"/>
      <c r="Z150" s="445"/>
      <c r="AA150" s="445"/>
      <c r="AB150" s="445"/>
      <c r="AC150" s="454"/>
      <c r="AD150" s="454"/>
    </row>
    <row r="151" spans="1:30" x14ac:dyDescent="0.15">
      <c r="A151" s="400"/>
      <c r="B151" s="465" t="s">
        <v>1166</v>
      </c>
      <c r="C151" s="448" t="s">
        <v>1173</v>
      </c>
      <c r="D151" s="443" t="s">
        <v>1174</v>
      </c>
      <c r="E151" s="443" t="s">
        <v>1179</v>
      </c>
      <c r="F151" s="466">
        <v>1</v>
      </c>
      <c r="G151" s="445"/>
      <c r="H151" s="445"/>
      <c r="I151" s="445"/>
      <c r="J151" s="445"/>
      <c r="K151" s="445"/>
      <c r="L151" s="445"/>
      <c r="M151" s="445"/>
      <c r="N151" s="445"/>
      <c r="O151" s="445"/>
      <c r="P151" s="445"/>
      <c r="Q151" s="445"/>
      <c r="R151" s="445"/>
      <c r="S151" s="445"/>
      <c r="T151" s="445"/>
      <c r="U151" s="445"/>
      <c r="V151" s="445"/>
      <c r="W151" s="445"/>
      <c r="X151" s="445"/>
      <c r="Y151" s="445"/>
      <c r="Z151" s="445"/>
      <c r="AA151" s="445"/>
      <c r="AB151" s="445"/>
      <c r="AC151" s="454"/>
      <c r="AD151" s="454"/>
    </row>
    <row r="152" spans="1:30" x14ac:dyDescent="0.15">
      <c r="A152" s="400"/>
      <c r="B152" s="465" t="s">
        <v>1167</v>
      </c>
      <c r="C152" s="448" t="s">
        <v>1173</v>
      </c>
      <c r="D152" s="443" t="s">
        <v>1174</v>
      </c>
      <c r="E152" s="443" t="s">
        <v>1179</v>
      </c>
      <c r="F152" s="466">
        <v>1</v>
      </c>
      <c r="G152" s="445"/>
      <c r="H152" s="445"/>
      <c r="I152" s="445"/>
      <c r="J152" s="445"/>
      <c r="K152" s="445"/>
      <c r="L152" s="445"/>
      <c r="M152" s="445"/>
      <c r="N152" s="445"/>
      <c r="O152" s="445"/>
      <c r="P152" s="445"/>
      <c r="Q152" s="445"/>
      <c r="R152" s="445"/>
      <c r="S152" s="445"/>
      <c r="T152" s="445"/>
      <c r="U152" s="445"/>
      <c r="V152" s="445"/>
      <c r="W152" s="445"/>
      <c r="X152" s="445"/>
      <c r="Y152" s="445"/>
      <c r="Z152" s="445"/>
      <c r="AA152" s="445"/>
      <c r="AB152" s="445"/>
      <c r="AC152" s="454"/>
      <c r="AD152" s="454"/>
    </row>
    <row r="153" spans="1:30" x14ac:dyDescent="0.15">
      <c r="A153" s="400"/>
      <c r="B153" s="465" t="s">
        <v>1168</v>
      </c>
      <c r="C153" s="448" t="s">
        <v>1173</v>
      </c>
      <c r="D153" s="443" t="s">
        <v>1174</v>
      </c>
      <c r="E153" s="443" t="s">
        <v>1179</v>
      </c>
      <c r="F153" s="466">
        <v>1</v>
      </c>
      <c r="G153" s="445"/>
      <c r="H153" s="445"/>
      <c r="I153" s="445"/>
      <c r="J153" s="445"/>
      <c r="K153" s="445"/>
      <c r="L153" s="445"/>
      <c r="M153" s="445"/>
      <c r="N153" s="445"/>
      <c r="O153" s="445"/>
      <c r="P153" s="445"/>
      <c r="Q153" s="445"/>
      <c r="R153" s="445"/>
      <c r="S153" s="445"/>
      <c r="T153" s="445"/>
      <c r="U153" s="445"/>
      <c r="V153" s="445"/>
      <c r="W153" s="445"/>
      <c r="X153" s="445"/>
      <c r="Y153" s="445"/>
      <c r="Z153" s="445"/>
      <c r="AA153" s="445"/>
      <c r="AB153" s="445"/>
      <c r="AC153" s="454"/>
      <c r="AD153" s="454"/>
    </row>
    <row r="154" spans="1:30" x14ac:dyDescent="0.15">
      <c r="A154" s="400"/>
      <c r="B154" s="465" t="s">
        <v>1169</v>
      </c>
      <c r="C154" s="448" t="s">
        <v>1173</v>
      </c>
      <c r="D154" s="443" t="s">
        <v>1174</v>
      </c>
      <c r="E154" s="443" t="s">
        <v>1179</v>
      </c>
      <c r="F154" s="466">
        <v>1</v>
      </c>
      <c r="G154" s="445"/>
      <c r="H154" s="445"/>
      <c r="I154" s="445"/>
      <c r="J154" s="445"/>
      <c r="K154" s="445"/>
      <c r="L154" s="445"/>
      <c r="M154" s="445"/>
      <c r="N154" s="445"/>
      <c r="O154" s="445"/>
      <c r="P154" s="445"/>
      <c r="Q154" s="445"/>
      <c r="R154" s="445"/>
      <c r="S154" s="445"/>
      <c r="T154" s="445"/>
      <c r="U154" s="445"/>
      <c r="V154" s="445"/>
      <c r="W154" s="445"/>
      <c r="X154" s="445"/>
      <c r="Y154" s="445"/>
      <c r="Z154" s="445"/>
      <c r="AA154" s="445"/>
      <c r="AB154" s="445"/>
      <c r="AC154" s="454"/>
      <c r="AD154" s="454"/>
    </row>
    <row r="155" spans="1:30" ht="14.25" thickBot="1" x14ac:dyDescent="0.2">
      <c r="A155" s="400"/>
      <c r="B155" s="467" t="s">
        <v>1170</v>
      </c>
      <c r="C155" s="468" t="s">
        <v>1173</v>
      </c>
      <c r="D155" s="469" t="s">
        <v>1174</v>
      </c>
      <c r="E155" s="469" t="s">
        <v>1179</v>
      </c>
      <c r="F155" s="470">
        <v>1</v>
      </c>
      <c r="G155" s="445"/>
      <c r="H155" s="445"/>
      <c r="I155" s="445"/>
      <c r="J155" s="445"/>
      <c r="K155" s="445"/>
      <c r="L155" s="445"/>
      <c r="M155" s="445"/>
      <c r="N155" s="445"/>
      <c r="O155" s="445"/>
      <c r="P155" s="445"/>
      <c r="Q155" s="445"/>
      <c r="R155" s="445"/>
      <c r="S155" s="445"/>
      <c r="T155" s="445"/>
      <c r="U155" s="445"/>
      <c r="V155" s="445"/>
      <c r="W155" s="445"/>
      <c r="X155" s="445"/>
      <c r="Y155" s="445"/>
      <c r="Z155" s="445"/>
      <c r="AA155" s="445"/>
      <c r="AB155" s="445"/>
      <c r="AC155" s="454"/>
      <c r="AD155" s="454"/>
    </row>
    <row r="156" spans="1:30" x14ac:dyDescent="0.15">
      <c r="A156" s="400"/>
      <c r="B156" s="445"/>
      <c r="C156" s="488"/>
      <c r="D156" s="445"/>
      <c r="E156" s="445"/>
      <c r="F156" s="445"/>
      <c r="G156" s="445"/>
      <c r="H156" s="445"/>
      <c r="I156" s="445"/>
      <c r="J156" s="445"/>
      <c r="K156" s="445"/>
      <c r="L156" s="445"/>
      <c r="M156" s="445"/>
      <c r="N156" s="445"/>
      <c r="O156" s="445"/>
      <c r="P156" s="445"/>
      <c r="Q156" s="445"/>
      <c r="R156" s="445"/>
      <c r="S156" s="445"/>
      <c r="T156" s="445"/>
      <c r="U156" s="445"/>
      <c r="V156" s="445"/>
      <c r="W156" s="445"/>
      <c r="X156" s="445"/>
      <c r="Y156" s="445"/>
      <c r="Z156" s="445"/>
      <c r="AA156" s="445"/>
      <c r="AB156" s="445"/>
      <c r="AC156" s="454"/>
      <c r="AD156" s="454"/>
    </row>
    <row r="157" spans="1:30" x14ac:dyDescent="0.15">
      <c r="C157" s="34"/>
    </row>
    <row r="158" spans="1:30" x14ac:dyDescent="0.15">
      <c r="C158" s="34"/>
    </row>
    <row r="159" spans="1:30" x14ac:dyDescent="0.15">
      <c r="C159" s="34"/>
    </row>
    <row r="160" spans="1:30" x14ac:dyDescent="0.15">
      <c r="C160" s="34"/>
    </row>
    <row r="161" spans="3:3" x14ac:dyDescent="0.15">
      <c r="C161" s="34"/>
    </row>
    <row r="162" spans="3:3" x14ac:dyDescent="0.15">
      <c r="C162" s="34"/>
    </row>
    <row r="163" spans="3:3" x14ac:dyDescent="0.15">
      <c r="C163" s="34"/>
    </row>
    <row r="164" spans="3:3" x14ac:dyDescent="0.15">
      <c r="C164" s="34"/>
    </row>
    <row r="165" spans="3:3" x14ac:dyDescent="0.15">
      <c r="C165" s="34"/>
    </row>
    <row r="166" spans="3:3" x14ac:dyDescent="0.15">
      <c r="C166" s="34"/>
    </row>
    <row r="167" spans="3:3" x14ac:dyDescent="0.15">
      <c r="C167" s="34"/>
    </row>
    <row r="168" spans="3:3" x14ac:dyDescent="0.15">
      <c r="C168" s="34"/>
    </row>
    <row r="169" spans="3:3" x14ac:dyDescent="0.15">
      <c r="C169" s="34"/>
    </row>
    <row r="170" spans="3:3" x14ac:dyDescent="0.15">
      <c r="C170" s="34"/>
    </row>
    <row r="171" spans="3:3" x14ac:dyDescent="0.15">
      <c r="C171" s="34"/>
    </row>
    <row r="172" spans="3:3" x14ac:dyDescent="0.15">
      <c r="C172" s="34"/>
    </row>
    <row r="173" spans="3:3" x14ac:dyDescent="0.15">
      <c r="C173" s="34"/>
    </row>
    <row r="174" spans="3:3" x14ac:dyDescent="0.15">
      <c r="C174" s="34"/>
    </row>
    <row r="175" spans="3:3" x14ac:dyDescent="0.15">
      <c r="C175" s="34"/>
    </row>
    <row r="176" spans="3:3" x14ac:dyDescent="0.15">
      <c r="C176" s="34"/>
    </row>
    <row r="177" spans="3:3" x14ac:dyDescent="0.15">
      <c r="C177" s="34"/>
    </row>
    <row r="178" spans="3:3" x14ac:dyDescent="0.15">
      <c r="C178" s="34"/>
    </row>
    <row r="179" spans="3:3" x14ac:dyDescent="0.15">
      <c r="C179" s="34"/>
    </row>
    <row r="180" spans="3:3" x14ac:dyDescent="0.15">
      <c r="C180" s="34"/>
    </row>
    <row r="181" spans="3:3" x14ac:dyDescent="0.15">
      <c r="C181" s="34"/>
    </row>
    <row r="182" spans="3:3" x14ac:dyDescent="0.15">
      <c r="C182" s="34"/>
    </row>
    <row r="183" spans="3:3" x14ac:dyDescent="0.15">
      <c r="C183" s="34"/>
    </row>
    <row r="184" spans="3:3" x14ac:dyDescent="0.15">
      <c r="C184" s="34"/>
    </row>
    <row r="185" spans="3:3" x14ac:dyDescent="0.15">
      <c r="C185" s="34"/>
    </row>
    <row r="186" spans="3:3" x14ac:dyDescent="0.15">
      <c r="C186" s="34"/>
    </row>
    <row r="187" spans="3:3" x14ac:dyDescent="0.15">
      <c r="C187" s="34"/>
    </row>
    <row r="188" spans="3:3" x14ac:dyDescent="0.15">
      <c r="C188" s="34"/>
    </row>
    <row r="189" spans="3:3" x14ac:dyDescent="0.15">
      <c r="C189" s="34"/>
    </row>
    <row r="190" spans="3:3" x14ac:dyDescent="0.15">
      <c r="C190" s="34"/>
    </row>
    <row r="191" spans="3:3" x14ac:dyDescent="0.15">
      <c r="C191" s="34"/>
    </row>
    <row r="192" spans="3:3" x14ac:dyDescent="0.15">
      <c r="C192" s="34"/>
    </row>
    <row r="193" spans="3:3" x14ac:dyDescent="0.15">
      <c r="C193" s="34"/>
    </row>
    <row r="194" spans="3:3" x14ac:dyDescent="0.15">
      <c r="C194" s="34"/>
    </row>
    <row r="195" spans="3:3" x14ac:dyDescent="0.15">
      <c r="C195" s="34"/>
    </row>
    <row r="196" spans="3:3" x14ac:dyDescent="0.15">
      <c r="C196" s="34"/>
    </row>
  </sheetData>
  <sheetProtection algorithmName="SHA-512" hashValue="7fHc8Rv4Qu0Ha2+g/f+IVRCuyirjnDBmcwZnNZJOuVIQ3gLyipW5JwXfuY3LzsO6rUOmL/y6JsYYwZymiW/jng==" saltValue="tZMMfTXOrWy3whxMu8FrOA==" spinCount="100000" sheet="1" objects="1" scenarios="1" selectLockedCells="1" selectUnlockedCells="1"/>
  <sortState xmlns:xlrd2="http://schemas.microsoft.com/office/spreadsheetml/2017/richdata2" ref="A20:BD107">
    <sortCondition ref="B20:B107"/>
  </sortState>
  <phoneticPr fontId="3"/>
  <conditionalFormatting sqref="AA3:AC3 C1:AC2 J20:L23 C5:AB7 B8:I8 P8:AA8 R20:R22 W30:AF30 W27:AE27 H38 J38:L38 H34 J27:M27 J34:L34 X39:AG39 J19:Q19 N37:Q37 R32 T37:U37 T32:V32 AB28:AF29 AB35:AG35 AB37:AG38 AB36 T35:V36 R35:R36 AB32:AF34 AB40:AG40 AB41 R40:R41 T40:V41 W19:AG19 AB20:AC25 G9:G10 P17:AA17 B17:I17 H9:AB16 E19:F19 C48:F48 C42:F42 H108:AB110 C107:F107 C91:F91 C64:F64 C70:F70 C197:G65534 C26:F26 H19:H27 C11:G16 B20:B26 C20:F20 D196:G196 B135:B139 J156:O65532 H156:I65535 B141:B155 B140:D140 H111:O111 K112:O155 B112:D134 P111:AB65535 J70:L70 R70:V70 J92 R92:V92 J48:L48 R48:V48 J26:L26 R26:V26 L92">
    <cfRule type="cellIs" dxfId="917" priority="1465" stopIfTrue="1" operator="equal">
      <formula>"MPB-52500"</formula>
    </cfRule>
  </conditionalFormatting>
  <conditionalFormatting sqref="AA3:AC3 B2:B4 C2:AC2 B1:AC1 J20:L23 B5:AB7 B8:I8 P8:AA8 R20:R22 W30:AF30 W27:AE27 H38 J38:L38 H34 J27:M27 J34:L34 X39:AG39 J19:Q19 N37:Q37 R32 T37:U37 T32:V32 AB28:AF29 AB35:AG35 AB37:AG38 AB36 R35:R36 T35:V36 AB32:AF34 AB40:AG40 AB41 R40:R41 T40:V41 W19:AG19 AB20:AC25 G9:G10 P17:AA17 B17:I17 H9:AB16 B35:B41 E19:H19 C48:F48 C42:F42 H108:AB110 C107:F107 C91:F91 C64:F64 C70:F70 B197:G65534 C19 C20:F20 C26:F26 B19:B26 H20:H27 B11:G16 D196:G196 B135:B139 J156:O65532 H156:I65535 B141:B196 B140:D140 H111:O111 K112:O155 B112:D134 P111:AB65535 J70:L70 R70:V70 J92 R92:V92 J48:L48 R48:V48 J26:L26 R26:V26 L92">
    <cfRule type="cellIs" dxfId="916" priority="1462" stopIfTrue="1" operator="equal">
      <formula>"プランジャー"</formula>
    </cfRule>
    <cfRule type="cellIs" dxfId="915" priority="1463" stopIfTrue="1" operator="equal">
      <formula>"MPB-53089"</formula>
    </cfRule>
    <cfRule type="cellIs" dxfId="914" priority="1464" stopIfTrue="1" operator="equal">
      <formula>"MPB-52501"</formula>
    </cfRule>
  </conditionalFormatting>
  <conditionalFormatting sqref="C3:Z3 F4">
    <cfRule type="cellIs" dxfId="913" priority="1453" stopIfTrue="1" operator="equal">
      <formula>"MPB-52500"</formula>
    </cfRule>
  </conditionalFormatting>
  <conditionalFormatting sqref="C3:Z3 F4">
    <cfRule type="cellIs" dxfId="912" priority="1450" stopIfTrue="1" operator="equal">
      <formula>"プランジャー"</formula>
    </cfRule>
    <cfRule type="cellIs" dxfId="911" priority="1451" stopIfTrue="1" operator="equal">
      <formula>"MPB-53089"</formula>
    </cfRule>
    <cfRule type="cellIs" dxfId="910" priority="1452" stopIfTrue="1" operator="equal">
      <formula>"MPB-52501"</formula>
    </cfRule>
  </conditionalFormatting>
  <conditionalFormatting sqref="AA4:AC4">
    <cfRule type="cellIs" dxfId="909" priority="1449" stopIfTrue="1" operator="equal">
      <formula>"MPB-52500"</formula>
    </cfRule>
  </conditionalFormatting>
  <conditionalFormatting sqref="AA4:AC4">
    <cfRule type="cellIs" dxfId="908" priority="1446" stopIfTrue="1" operator="equal">
      <formula>"プランジャー"</formula>
    </cfRule>
    <cfRule type="cellIs" dxfId="907" priority="1447" stopIfTrue="1" operator="equal">
      <formula>"MPB-53089"</formula>
    </cfRule>
    <cfRule type="cellIs" dxfId="906" priority="1448" stopIfTrue="1" operator="equal">
      <formula>"MPB-52501"</formula>
    </cfRule>
  </conditionalFormatting>
  <conditionalFormatting sqref="C4:E4 G4:Z4">
    <cfRule type="cellIs" dxfId="905" priority="1445" stopIfTrue="1" operator="equal">
      <formula>"MPB-52500"</formula>
    </cfRule>
  </conditionalFormatting>
  <conditionalFormatting sqref="C4:E4 G4:Z4">
    <cfRule type="cellIs" dxfId="904" priority="1442" stopIfTrue="1" operator="equal">
      <formula>"プランジャー"</formula>
    </cfRule>
    <cfRule type="cellIs" dxfId="903" priority="1443" stopIfTrue="1" operator="equal">
      <formula>"MPB-53089"</formula>
    </cfRule>
    <cfRule type="cellIs" dxfId="902" priority="1444" stopIfTrue="1" operator="equal">
      <formula>"MPB-52501"</formula>
    </cfRule>
  </conditionalFormatting>
  <conditionalFormatting sqref="J24:L25">
    <cfRule type="cellIs" dxfId="901" priority="1437" stopIfTrue="1" operator="equal">
      <formula>"MPB-52500"</formula>
    </cfRule>
  </conditionalFormatting>
  <conditionalFormatting sqref="J24:L25">
    <cfRule type="cellIs" dxfId="900" priority="1434" stopIfTrue="1" operator="equal">
      <formula>"プランジャー"</formula>
    </cfRule>
    <cfRule type="cellIs" dxfId="899" priority="1435" stopIfTrue="1" operator="equal">
      <formula>"MPB-53089"</formula>
    </cfRule>
    <cfRule type="cellIs" dxfId="898" priority="1436" stopIfTrue="1" operator="equal">
      <formula>"MPB-52501"</formula>
    </cfRule>
  </conditionalFormatting>
  <conditionalFormatting sqref="T20:V21 T22:U25 V22:V23">
    <cfRule type="cellIs" dxfId="897" priority="1429" stopIfTrue="1" operator="equal">
      <formula>"MPB-52500"</formula>
    </cfRule>
  </conditionalFormatting>
  <conditionalFormatting sqref="T20:V21 T22:U25 V22:V23">
    <cfRule type="cellIs" dxfId="896" priority="1426" stopIfTrue="1" operator="equal">
      <formula>"プランジャー"</formula>
    </cfRule>
    <cfRule type="cellIs" dxfId="895" priority="1427" stopIfTrue="1" operator="equal">
      <formula>"MPB-53089"</formula>
    </cfRule>
    <cfRule type="cellIs" dxfId="894" priority="1428" stopIfTrue="1" operator="equal">
      <formula>"MPB-52501"</formula>
    </cfRule>
  </conditionalFormatting>
  <conditionalFormatting sqref="V24:V25">
    <cfRule type="cellIs" dxfId="893" priority="1425" stopIfTrue="1" operator="equal">
      <formula>"MPB-52500"</formula>
    </cfRule>
  </conditionalFormatting>
  <conditionalFormatting sqref="V24:V25">
    <cfRule type="cellIs" dxfId="892" priority="1422" stopIfTrue="1" operator="equal">
      <formula>"プランジャー"</formula>
    </cfRule>
    <cfRule type="cellIs" dxfId="891" priority="1423" stopIfTrue="1" operator="equal">
      <formula>"MPB-53089"</formula>
    </cfRule>
    <cfRule type="cellIs" dxfId="890" priority="1424" stopIfTrue="1" operator="equal">
      <formula>"MPB-52501"</formula>
    </cfRule>
  </conditionalFormatting>
  <conditionalFormatting sqref="R25">
    <cfRule type="cellIs" dxfId="889" priority="1421" stopIfTrue="1" operator="equal">
      <formula>"MPB-52500"</formula>
    </cfRule>
  </conditionalFormatting>
  <conditionalFormatting sqref="R25">
    <cfRule type="cellIs" dxfId="888" priority="1418" stopIfTrue="1" operator="equal">
      <formula>"プランジャー"</formula>
    </cfRule>
    <cfRule type="cellIs" dxfId="887" priority="1419" stopIfTrue="1" operator="equal">
      <formula>"MPB-53089"</formula>
    </cfRule>
    <cfRule type="cellIs" dxfId="886" priority="1420" stopIfTrue="1" operator="equal">
      <formula>"MPB-52501"</formula>
    </cfRule>
  </conditionalFormatting>
  <conditionalFormatting sqref="R23">
    <cfRule type="cellIs" dxfId="885" priority="1417" stopIfTrue="1" operator="equal">
      <formula>"MPB-52500"</formula>
    </cfRule>
  </conditionalFormatting>
  <conditionalFormatting sqref="R23">
    <cfRule type="cellIs" dxfId="884" priority="1414" stopIfTrue="1" operator="equal">
      <formula>"プランジャー"</formula>
    </cfRule>
    <cfRule type="cellIs" dxfId="883" priority="1415" stopIfTrue="1" operator="equal">
      <formula>"MPB-53089"</formula>
    </cfRule>
    <cfRule type="cellIs" dxfId="882" priority="1416" stopIfTrue="1" operator="equal">
      <formula>"MPB-52501"</formula>
    </cfRule>
  </conditionalFormatting>
  <conditionalFormatting sqref="R24">
    <cfRule type="cellIs" dxfId="881" priority="1413" stopIfTrue="1" operator="equal">
      <formula>"MPB-52500"</formula>
    </cfRule>
  </conditionalFormatting>
  <conditionalFormatting sqref="R24">
    <cfRule type="cellIs" dxfId="880" priority="1410" stopIfTrue="1" operator="equal">
      <formula>"プランジャー"</formula>
    </cfRule>
    <cfRule type="cellIs" dxfId="879" priority="1411" stopIfTrue="1" operator="equal">
      <formula>"MPB-53089"</formula>
    </cfRule>
    <cfRule type="cellIs" dxfId="878" priority="1412" stopIfTrue="1" operator="equal">
      <formula>"MPB-52501"</formula>
    </cfRule>
  </conditionalFormatting>
  <conditionalFormatting sqref="R61">
    <cfRule type="cellIs" dxfId="877" priority="901" stopIfTrue="1" operator="equal">
      <formula>"MPB-52500"</formula>
    </cfRule>
  </conditionalFormatting>
  <conditionalFormatting sqref="R61">
    <cfRule type="cellIs" dxfId="876" priority="898" stopIfTrue="1" operator="equal">
      <formula>"プランジャー"</formula>
    </cfRule>
    <cfRule type="cellIs" dxfId="875" priority="899" stopIfTrue="1" operator="equal">
      <formula>"MPB-53089"</formula>
    </cfRule>
    <cfRule type="cellIs" dxfId="874" priority="900" stopIfTrue="1" operator="equal">
      <formula>"MPB-52501"</formula>
    </cfRule>
  </conditionalFormatting>
  <conditionalFormatting sqref="R49">
    <cfRule type="cellIs" dxfId="873" priority="893" stopIfTrue="1" operator="equal">
      <formula>"MPB-52500"</formula>
    </cfRule>
  </conditionalFormatting>
  <conditionalFormatting sqref="R49">
    <cfRule type="cellIs" dxfId="872" priority="890" stopIfTrue="1" operator="equal">
      <formula>"プランジャー"</formula>
    </cfRule>
    <cfRule type="cellIs" dxfId="871" priority="891" stopIfTrue="1" operator="equal">
      <formula>"MPB-53089"</formula>
    </cfRule>
    <cfRule type="cellIs" dxfId="870" priority="892" stopIfTrue="1" operator="equal">
      <formula>"MPB-52501"</formula>
    </cfRule>
  </conditionalFormatting>
  <conditionalFormatting sqref="H40:H41 J40:L41">
    <cfRule type="cellIs" dxfId="869" priority="1266" stopIfTrue="1" operator="equal">
      <formula>"プランジャー"</formula>
    </cfRule>
    <cfRule type="cellIs" dxfId="868" priority="1267" stopIfTrue="1" operator="equal">
      <formula>"MPB-53089"</formula>
    </cfRule>
    <cfRule type="cellIs" dxfId="867" priority="1268" stopIfTrue="1" operator="equal">
      <formula>"MPB-52501"</formula>
    </cfRule>
  </conditionalFormatting>
  <conditionalFormatting sqref="H39 J39:L39">
    <cfRule type="cellIs" dxfId="866" priority="1273" stopIfTrue="1" operator="equal">
      <formula>"MPB-52500"</formula>
    </cfRule>
  </conditionalFormatting>
  <conditionalFormatting sqref="H39 J39:L39">
    <cfRule type="cellIs" dxfId="865" priority="1270" stopIfTrue="1" operator="equal">
      <formula>"プランジャー"</formula>
    </cfRule>
    <cfRule type="cellIs" dxfId="864" priority="1271" stopIfTrue="1" operator="equal">
      <formula>"MPB-53089"</formula>
    </cfRule>
    <cfRule type="cellIs" dxfId="863" priority="1272" stopIfTrue="1" operator="equal">
      <formula>"MPB-52501"</formula>
    </cfRule>
  </conditionalFormatting>
  <conditionalFormatting sqref="H40:H41 J40:L41">
    <cfRule type="cellIs" dxfId="862" priority="1269" stopIfTrue="1" operator="equal">
      <formula>"MPB-52500"</formula>
    </cfRule>
  </conditionalFormatting>
  <conditionalFormatting sqref="H35:H37 J37:M37 J35:L36">
    <cfRule type="cellIs" dxfId="861" priority="1265" stopIfTrue="1" operator="equal">
      <formula>"MPB-52500"</formula>
    </cfRule>
  </conditionalFormatting>
  <conditionalFormatting sqref="H35:H37 J37:M37 J35:L36">
    <cfRule type="cellIs" dxfId="860" priority="1262" stopIfTrue="1" operator="equal">
      <formula>"プランジャー"</formula>
    </cfRule>
    <cfRule type="cellIs" dxfId="859" priority="1263" stopIfTrue="1" operator="equal">
      <formula>"MPB-53089"</formula>
    </cfRule>
    <cfRule type="cellIs" dxfId="858" priority="1264" stopIfTrue="1" operator="equal">
      <formula>"MPB-52501"</formula>
    </cfRule>
  </conditionalFormatting>
  <conditionalFormatting sqref="R37">
    <cfRule type="cellIs" dxfId="857" priority="1186" stopIfTrue="1" operator="equal">
      <formula>"プランジャー"</formula>
    </cfRule>
    <cfRule type="cellIs" dxfId="856" priority="1187" stopIfTrue="1" operator="equal">
      <formula>"MPB-53089"</formula>
    </cfRule>
    <cfRule type="cellIs" dxfId="855" priority="1188" stopIfTrue="1" operator="equal">
      <formula>"MPB-52501"</formula>
    </cfRule>
  </conditionalFormatting>
  <conditionalFormatting sqref="H28:H30 J28:L30">
    <cfRule type="cellIs" dxfId="854" priority="1261" stopIfTrue="1" operator="equal">
      <formula>"MPB-52500"</formula>
    </cfRule>
  </conditionalFormatting>
  <conditionalFormatting sqref="H28:H30 J28:L30">
    <cfRule type="cellIs" dxfId="853" priority="1258" stopIfTrue="1" operator="equal">
      <formula>"プランジャー"</formula>
    </cfRule>
    <cfRule type="cellIs" dxfId="852" priority="1259" stopIfTrue="1" operator="equal">
      <formula>"MPB-53089"</formula>
    </cfRule>
    <cfRule type="cellIs" dxfId="851" priority="1260" stopIfTrue="1" operator="equal">
      <formula>"MPB-52501"</formula>
    </cfRule>
  </conditionalFormatting>
  <conditionalFormatting sqref="H31:H33 J32:M32 J31:L31 J33:L33">
    <cfRule type="cellIs" dxfId="850" priority="1257" stopIfTrue="1" operator="equal">
      <formula>"MPB-52500"</formula>
    </cfRule>
  </conditionalFormatting>
  <conditionalFormatting sqref="H31:H33 J32:M32 J31:L31 J33:L33">
    <cfRule type="cellIs" dxfId="849" priority="1254" stopIfTrue="1" operator="equal">
      <formula>"プランジャー"</formula>
    </cfRule>
    <cfRule type="cellIs" dxfId="848" priority="1255" stopIfTrue="1" operator="equal">
      <formula>"MPB-53089"</formula>
    </cfRule>
    <cfRule type="cellIs" dxfId="847" priority="1256" stopIfTrue="1" operator="equal">
      <formula>"MPB-52501"</formula>
    </cfRule>
  </conditionalFormatting>
  <conditionalFormatting sqref="M35 O35:Q35">
    <cfRule type="cellIs" dxfId="846" priority="1249" stopIfTrue="1" operator="equal">
      <formula>"MPB-52500"</formula>
    </cfRule>
  </conditionalFormatting>
  <conditionalFormatting sqref="M35 O35:Q35">
    <cfRule type="cellIs" dxfId="845" priority="1246" stopIfTrue="1" operator="equal">
      <formula>"プランジャー"</formula>
    </cfRule>
    <cfRule type="cellIs" dxfId="844" priority="1247" stopIfTrue="1" operator="equal">
      <formula>"MPB-53089"</formula>
    </cfRule>
    <cfRule type="cellIs" dxfId="843" priority="1248" stopIfTrue="1" operator="equal">
      <formula>"MPB-52501"</formula>
    </cfRule>
  </conditionalFormatting>
  <conditionalFormatting sqref="M39 O39:Q39">
    <cfRule type="cellIs" dxfId="842" priority="1245" stopIfTrue="1" operator="equal">
      <formula>"MPB-52500"</formula>
    </cfRule>
  </conditionalFormatting>
  <conditionalFormatting sqref="M39 O39:Q39">
    <cfRule type="cellIs" dxfId="841" priority="1242" stopIfTrue="1" operator="equal">
      <formula>"プランジャー"</formula>
    </cfRule>
    <cfRule type="cellIs" dxfId="840" priority="1243" stopIfTrue="1" operator="equal">
      <formula>"MPB-53089"</formula>
    </cfRule>
    <cfRule type="cellIs" dxfId="839" priority="1244" stopIfTrue="1" operator="equal">
      <formula>"MPB-52501"</formula>
    </cfRule>
  </conditionalFormatting>
  <conditionalFormatting sqref="M30 O30:Q30">
    <cfRule type="cellIs" dxfId="838" priority="1238" stopIfTrue="1" operator="equal">
      <formula>"プランジャー"</formula>
    </cfRule>
    <cfRule type="cellIs" dxfId="837" priority="1239" stopIfTrue="1" operator="equal">
      <formula>"MPB-53089"</formula>
    </cfRule>
    <cfRule type="cellIs" dxfId="836" priority="1240" stopIfTrue="1" operator="equal">
      <formula>"MPB-52501"</formula>
    </cfRule>
  </conditionalFormatting>
  <conditionalFormatting sqref="M30 O30:Q30">
    <cfRule type="cellIs" dxfId="835" priority="1241" stopIfTrue="1" operator="equal">
      <formula>"MPB-52500"</formula>
    </cfRule>
  </conditionalFormatting>
  <conditionalFormatting sqref="M34 O34:Q34">
    <cfRule type="cellIs" dxfId="834" priority="1234" stopIfTrue="1" operator="equal">
      <formula>"プランジャー"</formula>
    </cfRule>
    <cfRule type="cellIs" dxfId="833" priority="1235" stopIfTrue="1" operator="equal">
      <formula>"MPB-53089"</formula>
    </cfRule>
    <cfRule type="cellIs" dxfId="832" priority="1236" stopIfTrue="1" operator="equal">
      <formula>"MPB-52501"</formula>
    </cfRule>
  </conditionalFormatting>
  <conditionalFormatting sqref="M34 O34:Q34">
    <cfRule type="cellIs" dxfId="831" priority="1237" stopIfTrue="1" operator="equal">
      <formula>"MPB-52500"</formula>
    </cfRule>
  </conditionalFormatting>
  <conditionalFormatting sqref="M38 O38:Q38">
    <cfRule type="cellIs" dxfId="830" priority="1230" stopIfTrue="1" operator="equal">
      <formula>"プランジャー"</formula>
    </cfRule>
    <cfRule type="cellIs" dxfId="829" priority="1231" stopIfTrue="1" operator="equal">
      <formula>"MPB-53089"</formula>
    </cfRule>
    <cfRule type="cellIs" dxfId="828" priority="1232" stopIfTrue="1" operator="equal">
      <formula>"MPB-52501"</formula>
    </cfRule>
  </conditionalFormatting>
  <conditionalFormatting sqref="M38 O38:Q38">
    <cfRule type="cellIs" dxfId="827" priority="1233" stopIfTrue="1" operator="equal">
      <formula>"MPB-52500"</formula>
    </cfRule>
  </conditionalFormatting>
  <conditionalFormatting sqref="M29 O29:Q29">
    <cfRule type="cellIs" dxfId="826" priority="1229" stopIfTrue="1" operator="equal">
      <formula>"MPB-52500"</formula>
    </cfRule>
  </conditionalFormatting>
  <conditionalFormatting sqref="M29 O29:Q29">
    <cfRule type="cellIs" dxfId="825" priority="1226" stopIfTrue="1" operator="equal">
      <formula>"プランジャー"</formula>
    </cfRule>
    <cfRule type="cellIs" dxfId="824" priority="1227" stopIfTrue="1" operator="equal">
      <formula>"MPB-53089"</formula>
    </cfRule>
    <cfRule type="cellIs" dxfId="823" priority="1228" stopIfTrue="1" operator="equal">
      <formula>"MPB-52501"</formula>
    </cfRule>
  </conditionalFormatting>
  <conditionalFormatting sqref="M33 O33:Q33">
    <cfRule type="cellIs" dxfId="822" priority="1225" stopIfTrue="1" operator="equal">
      <formula>"MPB-52500"</formula>
    </cfRule>
  </conditionalFormatting>
  <conditionalFormatting sqref="M33 O33:Q33">
    <cfRule type="cellIs" dxfId="821" priority="1222" stopIfTrue="1" operator="equal">
      <formula>"プランジャー"</formula>
    </cfRule>
    <cfRule type="cellIs" dxfId="820" priority="1223" stopIfTrue="1" operator="equal">
      <formula>"MPB-53089"</formula>
    </cfRule>
    <cfRule type="cellIs" dxfId="819" priority="1224" stopIfTrue="1" operator="equal">
      <formula>"MPB-52501"</formula>
    </cfRule>
  </conditionalFormatting>
  <conditionalFormatting sqref="M28 O28:Q28">
    <cfRule type="cellIs" dxfId="818" priority="1217" stopIfTrue="1" operator="equal">
      <formula>"MPB-52500"</formula>
    </cfRule>
  </conditionalFormatting>
  <conditionalFormatting sqref="M28 O28:Q28">
    <cfRule type="cellIs" dxfId="817" priority="1214" stopIfTrue="1" operator="equal">
      <formula>"プランジャー"</formula>
    </cfRule>
    <cfRule type="cellIs" dxfId="816" priority="1215" stopIfTrue="1" operator="equal">
      <formula>"MPB-53089"</formula>
    </cfRule>
    <cfRule type="cellIs" dxfId="815" priority="1216" stopIfTrue="1" operator="equal">
      <formula>"MPB-52501"</formula>
    </cfRule>
  </conditionalFormatting>
  <conditionalFormatting sqref="M40 O40:Q40">
    <cfRule type="cellIs" dxfId="814" priority="1209" stopIfTrue="1" operator="equal">
      <formula>"MPB-52500"</formula>
    </cfRule>
  </conditionalFormatting>
  <conditionalFormatting sqref="M40 O40:Q40">
    <cfRule type="cellIs" dxfId="813" priority="1206" stopIfTrue="1" operator="equal">
      <formula>"プランジャー"</formula>
    </cfRule>
    <cfRule type="cellIs" dxfId="812" priority="1207" stopIfTrue="1" operator="equal">
      <formula>"MPB-53089"</formula>
    </cfRule>
    <cfRule type="cellIs" dxfId="811" priority="1208" stopIfTrue="1" operator="equal">
      <formula>"MPB-52501"</formula>
    </cfRule>
  </conditionalFormatting>
  <conditionalFormatting sqref="V37">
    <cfRule type="cellIs" dxfId="810" priority="1197" stopIfTrue="1" operator="equal">
      <formula>"MPB-52500"</formula>
    </cfRule>
  </conditionalFormatting>
  <conditionalFormatting sqref="V37">
    <cfRule type="cellIs" dxfId="809" priority="1194" stopIfTrue="1" operator="equal">
      <formula>"プランジャー"</formula>
    </cfRule>
    <cfRule type="cellIs" dxfId="808" priority="1195" stopIfTrue="1" operator="equal">
      <formula>"MPB-53089"</formula>
    </cfRule>
    <cfRule type="cellIs" dxfId="807" priority="1196" stopIfTrue="1" operator="equal">
      <formula>"MPB-52501"</formula>
    </cfRule>
  </conditionalFormatting>
  <conditionalFormatting sqref="T27:V27">
    <cfRule type="cellIs" dxfId="806" priority="1173" stopIfTrue="1" operator="equal">
      <formula>"MPB-52500"</formula>
    </cfRule>
  </conditionalFormatting>
  <conditionalFormatting sqref="T27:V27">
    <cfRule type="cellIs" dxfId="805" priority="1170" stopIfTrue="1" operator="equal">
      <formula>"プランジャー"</formula>
    </cfRule>
    <cfRule type="cellIs" dxfId="804" priority="1171" stopIfTrue="1" operator="equal">
      <formula>"MPB-53089"</formula>
    </cfRule>
    <cfRule type="cellIs" dxfId="803" priority="1172" stopIfTrue="1" operator="equal">
      <formula>"MPB-52501"</formula>
    </cfRule>
  </conditionalFormatting>
  <conditionalFormatting sqref="R37">
    <cfRule type="cellIs" dxfId="802" priority="1189" stopIfTrue="1" operator="equal">
      <formula>"MPB-52500"</formula>
    </cfRule>
  </conditionalFormatting>
  <conditionalFormatting sqref="R39">
    <cfRule type="cellIs" dxfId="801" priority="1185" stopIfTrue="1" operator="equal">
      <formula>"MPB-52500"</formula>
    </cfRule>
  </conditionalFormatting>
  <conditionalFormatting sqref="R39">
    <cfRule type="cellIs" dxfId="800" priority="1182" stopIfTrue="1" operator="equal">
      <formula>"プランジャー"</formula>
    </cfRule>
    <cfRule type="cellIs" dxfId="799" priority="1183" stopIfTrue="1" operator="equal">
      <formula>"MPB-53089"</formula>
    </cfRule>
    <cfRule type="cellIs" dxfId="798" priority="1184" stopIfTrue="1" operator="equal">
      <formula>"MPB-52501"</formula>
    </cfRule>
  </conditionalFormatting>
  <conditionalFormatting sqref="T39:V39">
    <cfRule type="cellIs" dxfId="797" priority="1181" stopIfTrue="1" operator="equal">
      <formula>"MPB-52500"</formula>
    </cfRule>
  </conditionalFormatting>
  <conditionalFormatting sqref="T39:V39">
    <cfRule type="cellIs" dxfId="796" priority="1178" stopIfTrue="1" operator="equal">
      <formula>"プランジャー"</formula>
    </cfRule>
    <cfRule type="cellIs" dxfId="795" priority="1179" stopIfTrue="1" operator="equal">
      <formula>"MPB-53089"</formula>
    </cfRule>
    <cfRule type="cellIs" dxfId="794" priority="1180" stopIfTrue="1" operator="equal">
      <formula>"MPB-52501"</formula>
    </cfRule>
  </conditionalFormatting>
  <conditionalFormatting sqref="R27">
    <cfRule type="cellIs" dxfId="793" priority="1177" stopIfTrue="1" operator="equal">
      <formula>"MPB-52500"</formula>
    </cfRule>
  </conditionalFormatting>
  <conditionalFormatting sqref="R27">
    <cfRule type="cellIs" dxfId="792" priority="1174" stopIfTrue="1" operator="equal">
      <formula>"プランジャー"</formula>
    </cfRule>
    <cfRule type="cellIs" dxfId="791" priority="1175" stopIfTrue="1" operator="equal">
      <formula>"MPB-53089"</formula>
    </cfRule>
    <cfRule type="cellIs" dxfId="790" priority="1176" stopIfTrue="1" operator="equal">
      <formula>"MPB-52501"</formula>
    </cfRule>
  </conditionalFormatting>
  <conditionalFormatting sqref="W40">
    <cfRule type="cellIs" dxfId="789" priority="1149" stopIfTrue="1" operator="equal">
      <formula>"MPB-52500"</formula>
    </cfRule>
  </conditionalFormatting>
  <conditionalFormatting sqref="W40">
    <cfRule type="cellIs" dxfId="788" priority="1146" stopIfTrue="1" operator="equal">
      <formula>"プランジャー"</formula>
    </cfRule>
    <cfRule type="cellIs" dxfId="787" priority="1147" stopIfTrue="1" operator="equal">
      <formula>"MPB-53089"</formula>
    </cfRule>
    <cfRule type="cellIs" dxfId="786" priority="1148" stopIfTrue="1" operator="equal">
      <formula>"MPB-52501"</formula>
    </cfRule>
  </conditionalFormatting>
  <conditionalFormatting sqref="Y40:AA40">
    <cfRule type="cellIs" dxfId="785" priority="1145" stopIfTrue="1" operator="equal">
      <formula>"MPB-52500"</formula>
    </cfRule>
  </conditionalFormatting>
  <conditionalFormatting sqref="Y40:AA40">
    <cfRule type="cellIs" dxfId="784" priority="1142" stopIfTrue="1" operator="equal">
      <formula>"プランジャー"</formula>
    </cfRule>
    <cfRule type="cellIs" dxfId="783" priority="1143" stopIfTrue="1" operator="equal">
      <formula>"MPB-53089"</formula>
    </cfRule>
    <cfRule type="cellIs" dxfId="782" priority="1144" stopIfTrue="1" operator="equal">
      <formula>"MPB-52501"</formula>
    </cfRule>
  </conditionalFormatting>
  <conditionalFormatting sqref="T38:U38">
    <cfRule type="cellIs" dxfId="781" priority="1129" stopIfTrue="1" operator="equal">
      <formula>"MPB-52500"</formula>
    </cfRule>
  </conditionalFormatting>
  <conditionalFormatting sqref="T38:U38">
    <cfRule type="cellIs" dxfId="780" priority="1126" stopIfTrue="1" operator="equal">
      <formula>"プランジャー"</formula>
    </cfRule>
    <cfRule type="cellIs" dxfId="779" priority="1127" stopIfTrue="1" operator="equal">
      <formula>"MPB-53089"</formula>
    </cfRule>
    <cfRule type="cellIs" dxfId="778" priority="1128" stopIfTrue="1" operator="equal">
      <formula>"MPB-52501"</formula>
    </cfRule>
  </conditionalFormatting>
  <conditionalFormatting sqref="R38">
    <cfRule type="cellIs" dxfId="777" priority="1118" stopIfTrue="1" operator="equal">
      <formula>"プランジャー"</formula>
    </cfRule>
    <cfRule type="cellIs" dxfId="776" priority="1119" stopIfTrue="1" operator="equal">
      <formula>"MPB-53089"</formula>
    </cfRule>
    <cfRule type="cellIs" dxfId="775" priority="1120" stopIfTrue="1" operator="equal">
      <formula>"MPB-52501"</formula>
    </cfRule>
  </conditionalFormatting>
  <conditionalFormatting sqref="V38">
    <cfRule type="cellIs" dxfId="774" priority="1125" stopIfTrue="1" operator="equal">
      <formula>"MPB-52500"</formula>
    </cfRule>
  </conditionalFormatting>
  <conditionalFormatting sqref="V38">
    <cfRule type="cellIs" dxfId="773" priority="1122" stopIfTrue="1" operator="equal">
      <formula>"プランジャー"</formula>
    </cfRule>
    <cfRule type="cellIs" dxfId="772" priority="1123" stopIfTrue="1" operator="equal">
      <formula>"MPB-53089"</formula>
    </cfRule>
    <cfRule type="cellIs" dxfId="771" priority="1124" stopIfTrue="1" operator="equal">
      <formula>"MPB-52501"</formula>
    </cfRule>
  </conditionalFormatting>
  <conditionalFormatting sqref="R38">
    <cfRule type="cellIs" dxfId="770" priority="1121" stopIfTrue="1" operator="equal">
      <formula>"MPB-52500"</formula>
    </cfRule>
  </conditionalFormatting>
  <conditionalFormatting sqref="Y35:AA35">
    <cfRule type="cellIs" dxfId="769" priority="1102" stopIfTrue="1" operator="equal">
      <formula>"プランジャー"</formula>
    </cfRule>
    <cfRule type="cellIs" dxfId="768" priority="1103" stopIfTrue="1" operator="equal">
      <formula>"MPB-53089"</formula>
    </cfRule>
    <cfRule type="cellIs" dxfId="767" priority="1104" stopIfTrue="1" operator="equal">
      <formula>"MPB-52501"</formula>
    </cfRule>
  </conditionalFormatting>
  <conditionalFormatting sqref="W35">
    <cfRule type="cellIs" dxfId="766" priority="1109" stopIfTrue="1" operator="equal">
      <formula>"MPB-52500"</formula>
    </cfRule>
  </conditionalFormatting>
  <conditionalFormatting sqref="W35">
    <cfRule type="cellIs" dxfId="765" priority="1106" stopIfTrue="1" operator="equal">
      <formula>"プランジャー"</formula>
    </cfRule>
    <cfRule type="cellIs" dxfId="764" priority="1107" stopIfTrue="1" operator="equal">
      <formula>"MPB-53089"</formula>
    </cfRule>
    <cfRule type="cellIs" dxfId="763" priority="1108" stopIfTrue="1" operator="equal">
      <formula>"MPB-52501"</formula>
    </cfRule>
  </conditionalFormatting>
  <conditionalFormatting sqref="Y35:AA35">
    <cfRule type="cellIs" dxfId="762" priority="1105" stopIfTrue="1" operator="equal">
      <formula>"MPB-52500"</formula>
    </cfRule>
  </conditionalFormatting>
  <conditionalFormatting sqref="R33:R34 T33:V34">
    <cfRule type="cellIs" dxfId="761" priority="1101" stopIfTrue="1" operator="equal">
      <formula>"MPB-52500"</formula>
    </cfRule>
  </conditionalFormatting>
  <conditionalFormatting sqref="R33:R34 T33:V34">
    <cfRule type="cellIs" dxfId="760" priority="1098" stopIfTrue="1" operator="equal">
      <formula>"プランジャー"</formula>
    </cfRule>
    <cfRule type="cellIs" dxfId="759" priority="1099" stopIfTrue="1" operator="equal">
      <formula>"MPB-53089"</formula>
    </cfRule>
    <cfRule type="cellIs" dxfId="758" priority="1100" stopIfTrue="1" operator="equal">
      <formula>"MPB-52501"</formula>
    </cfRule>
  </conditionalFormatting>
  <conditionalFormatting sqref="R31 T31:V31">
    <cfRule type="cellIs" dxfId="757" priority="1097" stopIfTrue="1" operator="equal">
      <formula>"MPB-52500"</formula>
    </cfRule>
  </conditionalFormatting>
  <conditionalFormatting sqref="R31 T31:V31">
    <cfRule type="cellIs" dxfId="756" priority="1094" stopIfTrue="1" operator="equal">
      <formula>"プランジャー"</formula>
    </cfRule>
    <cfRule type="cellIs" dxfId="755" priority="1095" stopIfTrue="1" operator="equal">
      <formula>"MPB-53089"</formula>
    </cfRule>
    <cfRule type="cellIs" dxfId="754" priority="1096" stopIfTrue="1" operator="equal">
      <formula>"MPB-52501"</formula>
    </cfRule>
  </conditionalFormatting>
  <conditionalFormatting sqref="T28:V30">
    <cfRule type="cellIs" dxfId="753" priority="1058" stopIfTrue="1" operator="equal">
      <formula>"プランジャー"</formula>
    </cfRule>
    <cfRule type="cellIs" dxfId="752" priority="1059" stopIfTrue="1" operator="equal">
      <formula>"MPB-53089"</formula>
    </cfRule>
    <cfRule type="cellIs" dxfId="751" priority="1060" stopIfTrue="1" operator="equal">
      <formula>"MPB-52501"</formula>
    </cfRule>
  </conditionalFormatting>
  <conditionalFormatting sqref="R28:R30">
    <cfRule type="cellIs" dxfId="750" priority="1065" stopIfTrue="1" operator="equal">
      <formula>"MPB-52500"</formula>
    </cfRule>
  </conditionalFormatting>
  <conditionalFormatting sqref="R28:R30">
    <cfRule type="cellIs" dxfId="749" priority="1062" stopIfTrue="1" operator="equal">
      <formula>"プランジャー"</formula>
    </cfRule>
    <cfRule type="cellIs" dxfId="748" priority="1063" stopIfTrue="1" operator="equal">
      <formula>"MPB-53089"</formula>
    </cfRule>
    <cfRule type="cellIs" dxfId="747" priority="1064" stopIfTrue="1" operator="equal">
      <formula>"MPB-52501"</formula>
    </cfRule>
  </conditionalFormatting>
  <conditionalFormatting sqref="T28:V30">
    <cfRule type="cellIs" dxfId="746" priority="1061" stopIfTrue="1" operator="equal">
      <formula>"MPB-52500"</formula>
    </cfRule>
  </conditionalFormatting>
  <conditionalFormatting sqref="W33">
    <cfRule type="cellIs" dxfId="745" priority="1074" stopIfTrue="1" operator="equal">
      <formula>"プランジャー"</formula>
    </cfRule>
    <cfRule type="cellIs" dxfId="744" priority="1075" stopIfTrue="1" operator="equal">
      <formula>"MPB-53089"</formula>
    </cfRule>
    <cfRule type="cellIs" dxfId="743" priority="1076" stopIfTrue="1" operator="equal">
      <formula>"MPB-52501"</formula>
    </cfRule>
  </conditionalFormatting>
  <conditionalFormatting sqref="Y33:Z33">
    <cfRule type="cellIs" dxfId="742" priority="1085" stopIfTrue="1" operator="equal">
      <formula>"MPB-52500"</formula>
    </cfRule>
  </conditionalFormatting>
  <conditionalFormatting sqref="Y33:Z33">
    <cfRule type="cellIs" dxfId="741" priority="1082" stopIfTrue="1" operator="equal">
      <formula>"プランジャー"</formula>
    </cfRule>
    <cfRule type="cellIs" dxfId="740" priority="1083" stopIfTrue="1" operator="equal">
      <formula>"MPB-53089"</formula>
    </cfRule>
    <cfRule type="cellIs" dxfId="739" priority="1084" stopIfTrue="1" operator="equal">
      <formula>"MPB-52501"</formula>
    </cfRule>
  </conditionalFormatting>
  <conditionalFormatting sqref="AA33">
    <cfRule type="cellIs" dxfId="738" priority="1081" stopIfTrue="1" operator="equal">
      <formula>"MPB-52500"</formula>
    </cfRule>
  </conditionalFormatting>
  <conditionalFormatting sqref="AA33">
    <cfRule type="cellIs" dxfId="737" priority="1078" stopIfTrue="1" operator="equal">
      <formula>"プランジャー"</formula>
    </cfRule>
    <cfRule type="cellIs" dxfId="736" priority="1079" stopIfTrue="1" operator="equal">
      <formula>"MPB-53089"</formula>
    </cfRule>
    <cfRule type="cellIs" dxfId="735" priority="1080" stopIfTrue="1" operator="equal">
      <formula>"MPB-52501"</formula>
    </cfRule>
  </conditionalFormatting>
  <conditionalFormatting sqref="W33">
    <cfRule type="cellIs" dxfId="734" priority="1077" stopIfTrue="1" operator="equal">
      <formula>"MPB-52500"</formula>
    </cfRule>
  </conditionalFormatting>
  <conditionalFormatting sqref="Y34:AA34">
    <cfRule type="cellIs" dxfId="733" priority="1066" stopIfTrue="1" operator="equal">
      <formula>"プランジャー"</formula>
    </cfRule>
    <cfRule type="cellIs" dxfId="732" priority="1067" stopIfTrue="1" operator="equal">
      <formula>"MPB-53089"</formula>
    </cfRule>
    <cfRule type="cellIs" dxfId="731" priority="1068" stopIfTrue="1" operator="equal">
      <formula>"MPB-52501"</formula>
    </cfRule>
  </conditionalFormatting>
  <conditionalFormatting sqref="W34">
    <cfRule type="cellIs" dxfId="730" priority="1073" stopIfTrue="1" operator="equal">
      <formula>"MPB-52500"</formula>
    </cfRule>
  </conditionalFormatting>
  <conditionalFormatting sqref="W34">
    <cfRule type="cellIs" dxfId="729" priority="1070" stopIfTrue="1" operator="equal">
      <formula>"プランジャー"</formula>
    </cfRule>
    <cfRule type="cellIs" dxfId="728" priority="1071" stopIfTrue="1" operator="equal">
      <formula>"MPB-53089"</formula>
    </cfRule>
    <cfRule type="cellIs" dxfId="727" priority="1072" stopIfTrue="1" operator="equal">
      <formula>"MPB-52501"</formula>
    </cfRule>
  </conditionalFormatting>
  <conditionalFormatting sqref="Y34:AA34">
    <cfRule type="cellIs" dxfId="726" priority="1069" stopIfTrue="1" operator="equal">
      <formula>"MPB-52500"</formula>
    </cfRule>
  </conditionalFormatting>
  <conditionalFormatting sqref="W28">
    <cfRule type="cellIs" dxfId="725" priority="1045" stopIfTrue="1" operator="equal">
      <formula>"MPB-52500"</formula>
    </cfRule>
  </conditionalFormatting>
  <conditionalFormatting sqref="W28">
    <cfRule type="cellIs" dxfId="724" priority="1042" stopIfTrue="1" operator="equal">
      <formula>"プランジャー"</formula>
    </cfRule>
    <cfRule type="cellIs" dxfId="723" priority="1043" stopIfTrue="1" operator="equal">
      <formula>"MPB-53089"</formula>
    </cfRule>
    <cfRule type="cellIs" dxfId="722" priority="1044" stopIfTrue="1" operator="equal">
      <formula>"MPB-52501"</formula>
    </cfRule>
  </conditionalFormatting>
  <conditionalFormatting sqref="Y28:AA28">
    <cfRule type="cellIs" dxfId="721" priority="1041" stopIfTrue="1" operator="equal">
      <formula>"MPB-52500"</formula>
    </cfRule>
  </conditionalFormatting>
  <conditionalFormatting sqref="Y28:AA28">
    <cfRule type="cellIs" dxfId="720" priority="1038" stopIfTrue="1" operator="equal">
      <formula>"プランジャー"</formula>
    </cfRule>
    <cfRule type="cellIs" dxfId="719" priority="1039" stopIfTrue="1" operator="equal">
      <formula>"MPB-53089"</formula>
    </cfRule>
    <cfRule type="cellIs" dxfId="718" priority="1040" stopIfTrue="1" operator="equal">
      <formula>"MPB-52501"</formula>
    </cfRule>
  </conditionalFormatting>
  <conditionalFormatting sqref="R19:V19">
    <cfRule type="cellIs" dxfId="717" priority="1037" stopIfTrue="1" operator="equal">
      <formula>"MPB-52500"</formula>
    </cfRule>
  </conditionalFormatting>
  <conditionalFormatting sqref="R19:V19">
    <cfRule type="cellIs" dxfId="716" priority="1034" stopIfTrue="1" operator="equal">
      <formula>"プランジャー"</formula>
    </cfRule>
    <cfRule type="cellIs" dxfId="715" priority="1035" stopIfTrue="1" operator="equal">
      <formula>"MPB-53089"</formula>
    </cfRule>
    <cfRule type="cellIs" dxfId="714" priority="1036" stopIfTrue="1" operator="equal">
      <formula>"MPB-52501"</formula>
    </cfRule>
  </conditionalFormatting>
  <conditionalFormatting sqref="C19">
    <cfRule type="cellIs" dxfId="713" priority="1005" stopIfTrue="1" operator="equal">
      <formula>"MPB-52500"</formula>
    </cfRule>
  </conditionalFormatting>
  <conditionalFormatting sqref="E10:F10 B10:C10">
    <cfRule type="cellIs" dxfId="712" priority="994" stopIfTrue="1" operator="equal">
      <formula>"プランジャー"</formula>
    </cfRule>
    <cfRule type="cellIs" dxfId="711" priority="995" stopIfTrue="1" operator="equal">
      <formula>"MPB-53089"</formula>
    </cfRule>
    <cfRule type="cellIs" dxfId="710" priority="996" stopIfTrue="1" operator="equal">
      <formula>"MPB-52501"</formula>
    </cfRule>
  </conditionalFormatting>
  <conditionalFormatting sqref="C9 E9">
    <cfRule type="cellIs" dxfId="709" priority="1001" stopIfTrue="1" operator="equal">
      <formula>"MPB-52500"</formula>
    </cfRule>
  </conditionalFormatting>
  <conditionalFormatting sqref="B9:F9">
    <cfRule type="cellIs" dxfId="708" priority="998" stopIfTrue="1" operator="equal">
      <formula>"プランジャー"</formula>
    </cfRule>
    <cfRule type="cellIs" dxfId="707" priority="999" stopIfTrue="1" operator="equal">
      <formula>"MPB-53089"</formula>
    </cfRule>
    <cfRule type="cellIs" dxfId="706" priority="1000" stopIfTrue="1" operator="equal">
      <formula>"MPB-52501"</formula>
    </cfRule>
  </conditionalFormatting>
  <conditionalFormatting sqref="E10:F10 C10">
    <cfRule type="cellIs" dxfId="705" priority="997" stopIfTrue="1" operator="equal">
      <formula>"MPB-52500"</formula>
    </cfRule>
  </conditionalFormatting>
  <conditionalFormatting sqref="J42:L45 R42:R44 W52:AF52 W49:AE49 H60 J60:L60 H56 J49:M49 J56:L56 X61:AG61 N59:Q59 R54 T59:U59 T54:V54 AB50:AF51 AB57:AG57 AB59:AG60 AB58 T57:V58 R57:R58 AB54:AF56 AB62:AG62 AB63 R62:R63 T62:V63 AB42:AC47 B42:B48 H42:H49">
    <cfRule type="cellIs" dxfId="704" priority="993" stopIfTrue="1" operator="equal">
      <formula>"MPB-52500"</formula>
    </cfRule>
  </conditionalFormatting>
  <conditionalFormatting sqref="J42:L45 R42:R44 W52:AF52 W49:AE49 H60 J60:L60 H56 J49:M49 J56:L56 X61:AG61 N59:Q59 R54 T59:U59 T54:V54 AB50:AF51 AB57:AG57 AB59:AG60 AB58 R57:R58 T57:V58 AB54:AF56 AB62:AG62 AB63 R62:R63 T62:V63 AB42:AC47 B42:B48 H42:H49 B57:B63">
    <cfRule type="cellIs" dxfId="703" priority="990" stopIfTrue="1" operator="equal">
      <formula>"プランジャー"</formula>
    </cfRule>
    <cfRule type="cellIs" dxfId="702" priority="991" stopIfTrue="1" operator="equal">
      <formula>"MPB-53089"</formula>
    </cfRule>
    <cfRule type="cellIs" dxfId="701" priority="992" stopIfTrue="1" operator="equal">
      <formula>"MPB-52501"</formula>
    </cfRule>
  </conditionalFormatting>
  <conditionalFormatting sqref="J46:L47">
    <cfRule type="cellIs" dxfId="700" priority="989" stopIfTrue="1" operator="equal">
      <formula>"MPB-52500"</formula>
    </cfRule>
  </conditionalFormatting>
  <conditionalFormatting sqref="J46:L47">
    <cfRule type="cellIs" dxfId="699" priority="986" stopIfTrue="1" operator="equal">
      <formula>"プランジャー"</formula>
    </cfRule>
    <cfRule type="cellIs" dxfId="698" priority="987" stopIfTrue="1" operator="equal">
      <formula>"MPB-53089"</formula>
    </cfRule>
    <cfRule type="cellIs" dxfId="697" priority="988" stopIfTrue="1" operator="equal">
      <formula>"MPB-52501"</formula>
    </cfRule>
  </conditionalFormatting>
  <conditionalFormatting sqref="T42:V43 T44:U47 V44:V45">
    <cfRule type="cellIs" dxfId="696" priority="985" stopIfTrue="1" operator="equal">
      <formula>"MPB-52500"</formula>
    </cfRule>
  </conditionalFormatting>
  <conditionalFormatting sqref="T42:V43 T44:U47 V44:V45">
    <cfRule type="cellIs" dxfId="695" priority="982" stopIfTrue="1" operator="equal">
      <formula>"プランジャー"</formula>
    </cfRule>
    <cfRule type="cellIs" dxfId="694" priority="983" stopIfTrue="1" operator="equal">
      <formula>"MPB-53089"</formula>
    </cfRule>
    <cfRule type="cellIs" dxfId="693" priority="984" stopIfTrue="1" operator="equal">
      <formula>"MPB-52501"</formula>
    </cfRule>
  </conditionalFormatting>
  <conditionalFormatting sqref="V46:V47">
    <cfRule type="cellIs" dxfId="692" priority="981" stopIfTrue="1" operator="equal">
      <formula>"MPB-52500"</formula>
    </cfRule>
  </conditionalFormatting>
  <conditionalFormatting sqref="V46:V47">
    <cfRule type="cellIs" dxfId="691" priority="978" stopIfTrue="1" operator="equal">
      <formula>"プランジャー"</formula>
    </cfRule>
    <cfRule type="cellIs" dxfId="690" priority="979" stopIfTrue="1" operator="equal">
      <formula>"MPB-53089"</formula>
    </cfRule>
    <cfRule type="cellIs" dxfId="689" priority="980" stopIfTrue="1" operator="equal">
      <formula>"MPB-52501"</formula>
    </cfRule>
  </conditionalFormatting>
  <conditionalFormatting sqref="R47">
    <cfRule type="cellIs" dxfId="688" priority="977" stopIfTrue="1" operator="equal">
      <formula>"MPB-52500"</formula>
    </cfRule>
  </conditionalFormatting>
  <conditionalFormatting sqref="R47">
    <cfRule type="cellIs" dxfId="687" priority="974" stopIfTrue="1" operator="equal">
      <formula>"プランジャー"</formula>
    </cfRule>
    <cfRule type="cellIs" dxfId="686" priority="975" stopIfTrue="1" operator="equal">
      <formula>"MPB-53089"</formula>
    </cfRule>
    <cfRule type="cellIs" dxfId="685" priority="976" stopIfTrue="1" operator="equal">
      <formula>"MPB-52501"</formula>
    </cfRule>
  </conditionalFormatting>
  <conditionalFormatting sqref="R45">
    <cfRule type="cellIs" dxfId="684" priority="973" stopIfTrue="1" operator="equal">
      <formula>"MPB-52500"</formula>
    </cfRule>
  </conditionalFormatting>
  <conditionalFormatting sqref="R45">
    <cfRule type="cellIs" dxfId="683" priority="970" stopIfTrue="1" operator="equal">
      <formula>"プランジャー"</formula>
    </cfRule>
    <cfRule type="cellIs" dxfId="682" priority="971" stopIfTrue="1" operator="equal">
      <formula>"MPB-53089"</formula>
    </cfRule>
    <cfRule type="cellIs" dxfId="681" priority="972" stopIfTrue="1" operator="equal">
      <formula>"MPB-52501"</formula>
    </cfRule>
  </conditionalFormatting>
  <conditionalFormatting sqref="R46">
    <cfRule type="cellIs" dxfId="680" priority="969" stopIfTrue="1" operator="equal">
      <formula>"MPB-52500"</formula>
    </cfRule>
  </conditionalFormatting>
  <conditionalFormatting sqref="R46">
    <cfRule type="cellIs" dxfId="679" priority="966" stopIfTrue="1" operator="equal">
      <formula>"プランジャー"</formula>
    </cfRule>
    <cfRule type="cellIs" dxfId="678" priority="967" stopIfTrue="1" operator="equal">
      <formula>"MPB-53089"</formula>
    </cfRule>
    <cfRule type="cellIs" dxfId="677" priority="968" stopIfTrue="1" operator="equal">
      <formula>"MPB-52501"</formula>
    </cfRule>
  </conditionalFormatting>
  <conditionalFormatting sqref="H62:H63 J62:L63">
    <cfRule type="cellIs" dxfId="676" priority="958" stopIfTrue="1" operator="equal">
      <formula>"プランジャー"</formula>
    </cfRule>
    <cfRule type="cellIs" dxfId="675" priority="959" stopIfTrue="1" operator="equal">
      <formula>"MPB-53089"</formula>
    </cfRule>
    <cfRule type="cellIs" dxfId="674" priority="960" stopIfTrue="1" operator="equal">
      <formula>"MPB-52501"</formula>
    </cfRule>
  </conditionalFormatting>
  <conditionalFormatting sqref="H61 J61:L61">
    <cfRule type="cellIs" dxfId="673" priority="965" stopIfTrue="1" operator="equal">
      <formula>"MPB-52500"</formula>
    </cfRule>
  </conditionalFormatting>
  <conditionalFormatting sqref="H61 J61:L61">
    <cfRule type="cellIs" dxfId="672" priority="962" stopIfTrue="1" operator="equal">
      <formula>"プランジャー"</formula>
    </cfRule>
    <cfRule type="cellIs" dxfId="671" priority="963" stopIfTrue="1" operator="equal">
      <formula>"MPB-53089"</formula>
    </cfRule>
    <cfRule type="cellIs" dxfId="670" priority="964" stopIfTrue="1" operator="equal">
      <formula>"MPB-52501"</formula>
    </cfRule>
  </conditionalFormatting>
  <conditionalFormatting sqref="H62:H63 J62:L63">
    <cfRule type="cellIs" dxfId="669" priority="961" stopIfTrue="1" operator="equal">
      <formula>"MPB-52500"</formula>
    </cfRule>
  </conditionalFormatting>
  <conditionalFormatting sqref="H57:H59 J59:M59 J57:L58">
    <cfRule type="cellIs" dxfId="668" priority="957" stopIfTrue="1" operator="equal">
      <formula>"MPB-52500"</formula>
    </cfRule>
  </conditionalFormatting>
  <conditionalFormatting sqref="H57:H59 J59:M59 J57:L58">
    <cfRule type="cellIs" dxfId="667" priority="954" stopIfTrue="1" operator="equal">
      <formula>"プランジャー"</formula>
    </cfRule>
    <cfRule type="cellIs" dxfId="666" priority="955" stopIfTrue="1" operator="equal">
      <formula>"MPB-53089"</formula>
    </cfRule>
    <cfRule type="cellIs" dxfId="665" priority="956" stopIfTrue="1" operator="equal">
      <formula>"MPB-52501"</formula>
    </cfRule>
  </conditionalFormatting>
  <conditionalFormatting sqref="R59">
    <cfRule type="cellIs" dxfId="664" priority="902" stopIfTrue="1" operator="equal">
      <formula>"プランジャー"</formula>
    </cfRule>
    <cfRule type="cellIs" dxfId="663" priority="903" stopIfTrue="1" operator="equal">
      <formula>"MPB-53089"</formula>
    </cfRule>
    <cfRule type="cellIs" dxfId="662" priority="904" stopIfTrue="1" operator="equal">
      <formula>"MPB-52501"</formula>
    </cfRule>
  </conditionalFormatting>
  <conditionalFormatting sqref="H50:H52 J50:L52">
    <cfRule type="cellIs" dxfId="661" priority="953" stopIfTrue="1" operator="equal">
      <formula>"MPB-52500"</formula>
    </cfRule>
  </conditionalFormatting>
  <conditionalFormatting sqref="H50:H52 J50:L52">
    <cfRule type="cellIs" dxfId="660" priority="950" stopIfTrue="1" operator="equal">
      <formula>"プランジャー"</formula>
    </cfRule>
    <cfRule type="cellIs" dxfId="659" priority="951" stopIfTrue="1" operator="equal">
      <formula>"MPB-53089"</formula>
    </cfRule>
    <cfRule type="cellIs" dxfId="658" priority="952" stopIfTrue="1" operator="equal">
      <formula>"MPB-52501"</formula>
    </cfRule>
  </conditionalFormatting>
  <conditionalFormatting sqref="H53:H55 J54:M54 J53:L53 J55:L55">
    <cfRule type="cellIs" dxfId="657" priority="949" stopIfTrue="1" operator="equal">
      <formula>"MPB-52500"</formula>
    </cfRule>
  </conditionalFormatting>
  <conditionalFormatting sqref="H53:H55 J54:M54 J53:L53 J55:L55">
    <cfRule type="cellIs" dxfId="656" priority="946" stopIfTrue="1" operator="equal">
      <formula>"プランジャー"</formula>
    </cfRule>
    <cfRule type="cellIs" dxfId="655" priority="947" stopIfTrue="1" operator="equal">
      <formula>"MPB-53089"</formula>
    </cfRule>
    <cfRule type="cellIs" dxfId="654" priority="948" stopIfTrue="1" operator="equal">
      <formula>"MPB-52501"</formula>
    </cfRule>
  </conditionalFormatting>
  <conditionalFormatting sqref="M57 O57:Q57">
    <cfRule type="cellIs" dxfId="653" priority="945" stopIfTrue="1" operator="equal">
      <formula>"MPB-52500"</formula>
    </cfRule>
  </conditionalFormatting>
  <conditionalFormatting sqref="M57 O57:Q57">
    <cfRule type="cellIs" dxfId="652" priority="942" stopIfTrue="1" operator="equal">
      <formula>"プランジャー"</formula>
    </cfRule>
    <cfRule type="cellIs" dxfId="651" priority="943" stopIfTrue="1" operator="equal">
      <formula>"MPB-53089"</formula>
    </cfRule>
    <cfRule type="cellIs" dxfId="650" priority="944" stopIfTrue="1" operator="equal">
      <formula>"MPB-52501"</formula>
    </cfRule>
  </conditionalFormatting>
  <conditionalFormatting sqref="M61 O61:Q61">
    <cfRule type="cellIs" dxfId="649" priority="941" stopIfTrue="1" operator="equal">
      <formula>"MPB-52500"</formula>
    </cfRule>
  </conditionalFormatting>
  <conditionalFormatting sqref="M61 O61:Q61">
    <cfRule type="cellIs" dxfId="648" priority="938" stopIfTrue="1" operator="equal">
      <formula>"プランジャー"</formula>
    </cfRule>
    <cfRule type="cellIs" dxfId="647" priority="939" stopIfTrue="1" operator="equal">
      <formula>"MPB-53089"</formula>
    </cfRule>
    <cfRule type="cellIs" dxfId="646" priority="940" stopIfTrue="1" operator="equal">
      <formula>"MPB-52501"</formula>
    </cfRule>
  </conditionalFormatting>
  <conditionalFormatting sqref="M52 O52:Q52">
    <cfRule type="cellIs" dxfId="645" priority="934" stopIfTrue="1" operator="equal">
      <formula>"プランジャー"</formula>
    </cfRule>
    <cfRule type="cellIs" dxfId="644" priority="935" stopIfTrue="1" operator="equal">
      <formula>"MPB-53089"</formula>
    </cfRule>
    <cfRule type="cellIs" dxfId="643" priority="936" stopIfTrue="1" operator="equal">
      <formula>"MPB-52501"</formula>
    </cfRule>
  </conditionalFormatting>
  <conditionalFormatting sqref="M52 O52:Q52">
    <cfRule type="cellIs" dxfId="642" priority="937" stopIfTrue="1" operator="equal">
      <formula>"MPB-52500"</formula>
    </cfRule>
  </conditionalFormatting>
  <conditionalFormatting sqref="M56 O56:Q56">
    <cfRule type="cellIs" dxfId="641" priority="930" stopIfTrue="1" operator="equal">
      <formula>"プランジャー"</formula>
    </cfRule>
    <cfRule type="cellIs" dxfId="640" priority="931" stopIfTrue="1" operator="equal">
      <formula>"MPB-53089"</formula>
    </cfRule>
    <cfRule type="cellIs" dxfId="639" priority="932" stopIfTrue="1" operator="equal">
      <formula>"MPB-52501"</formula>
    </cfRule>
  </conditionalFormatting>
  <conditionalFormatting sqref="M56 O56:Q56">
    <cfRule type="cellIs" dxfId="638" priority="933" stopIfTrue="1" operator="equal">
      <formula>"MPB-52500"</formula>
    </cfRule>
  </conditionalFormatting>
  <conditionalFormatting sqref="M60 O60:Q60">
    <cfRule type="cellIs" dxfId="637" priority="926" stopIfTrue="1" operator="equal">
      <formula>"プランジャー"</formula>
    </cfRule>
    <cfRule type="cellIs" dxfId="636" priority="927" stopIfTrue="1" operator="equal">
      <formula>"MPB-53089"</formula>
    </cfRule>
    <cfRule type="cellIs" dxfId="635" priority="928" stopIfTrue="1" operator="equal">
      <formula>"MPB-52501"</formula>
    </cfRule>
  </conditionalFormatting>
  <conditionalFormatting sqref="M60 O60:Q60">
    <cfRule type="cellIs" dxfId="634" priority="929" stopIfTrue="1" operator="equal">
      <formula>"MPB-52500"</formula>
    </cfRule>
  </conditionalFormatting>
  <conditionalFormatting sqref="M51 O51:Q51">
    <cfRule type="cellIs" dxfId="633" priority="925" stopIfTrue="1" operator="equal">
      <formula>"MPB-52500"</formula>
    </cfRule>
  </conditionalFormatting>
  <conditionalFormatting sqref="M51 O51:Q51">
    <cfRule type="cellIs" dxfId="632" priority="922" stopIfTrue="1" operator="equal">
      <formula>"プランジャー"</formula>
    </cfRule>
    <cfRule type="cellIs" dxfId="631" priority="923" stopIfTrue="1" operator="equal">
      <formula>"MPB-53089"</formula>
    </cfRule>
    <cfRule type="cellIs" dxfId="630" priority="924" stopIfTrue="1" operator="equal">
      <formula>"MPB-52501"</formula>
    </cfRule>
  </conditionalFormatting>
  <conditionalFormatting sqref="M55 O55:Q55">
    <cfRule type="cellIs" dxfId="629" priority="921" stopIfTrue="1" operator="equal">
      <formula>"MPB-52500"</formula>
    </cfRule>
  </conditionalFormatting>
  <conditionalFormatting sqref="M55 O55:Q55">
    <cfRule type="cellIs" dxfId="628" priority="918" stopIfTrue="1" operator="equal">
      <formula>"プランジャー"</formula>
    </cfRule>
    <cfRule type="cellIs" dxfId="627" priority="919" stopIfTrue="1" operator="equal">
      <formula>"MPB-53089"</formula>
    </cfRule>
    <cfRule type="cellIs" dxfId="626" priority="920" stopIfTrue="1" operator="equal">
      <formula>"MPB-52501"</formula>
    </cfRule>
  </conditionalFormatting>
  <conditionalFormatting sqref="M50 O50:Q50">
    <cfRule type="cellIs" dxfId="625" priority="917" stopIfTrue="1" operator="equal">
      <formula>"MPB-52500"</formula>
    </cfRule>
  </conditionalFormatting>
  <conditionalFormatting sqref="M50 O50:Q50">
    <cfRule type="cellIs" dxfId="624" priority="914" stopIfTrue="1" operator="equal">
      <formula>"プランジャー"</formula>
    </cfRule>
    <cfRule type="cellIs" dxfId="623" priority="915" stopIfTrue="1" operator="equal">
      <formula>"MPB-53089"</formula>
    </cfRule>
    <cfRule type="cellIs" dxfId="622" priority="916" stopIfTrue="1" operator="equal">
      <formula>"MPB-52501"</formula>
    </cfRule>
  </conditionalFormatting>
  <conditionalFormatting sqref="M62 O62:Q62">
    <cfRule type="cellIs" dxfId="621" priority="913" stopIfTrue="1" operator="equal">
      <formula>"MPB-52500"</formula>
    </cfRule>
  </conditionalFormatting>
  <conditionalFormatting sqref="M62 O62:Q62">
    <cfRule type="cellIs" dxfId="620" priority="910" stopIfTrue="1" operator="equal">
      <formula>"プランジャー"</formula>
    </cfRule>
    <cfRule type="cellIs" dxfId="619" priority="911" stopIfTrue="1" operator="equal">
      <formula>"MPB-53089"</formula>
    </cfRule>
    <cfRule type="cellIs" dxfId="618" priority="912" stopIfTrue="1" operator="equal">
      <formula>"MPB-52501"</formula>
    </cfRule>
  </conditionalFormatting>
  <conditionalFormatting sqref="V59">
    <cfRule type="cellIs" dxfId="617" priority="909" stopIfTrue="1" operator="equal">
      <formula>"MPB-52500"</formula>
    </cfRule>
  </conditionalFormatting>
  <conditionalFormatting sqref="V59">
    <cfRule type="cellIs" dxfId="616" priority="906" stopIfTrue="1" operator="equal">
      <formula>"プランジャー"</formula>
    </cfRule>
    <cfRule type="cellIs" dxfId="615" priority="907" stopIfTrue="1" operator="equal">
      <formula>"MPB-53089"</formula>
    </cfRule>
    <cfRule type="cellIs" dxfId="614" priority="908" stopIfTrue="1" operator="equal">
      <formula>"MPB-52501"</formula>
    </cfRule>
  </conditionalFormatting>
  <conditionalFormatting sqref="T49:V49">
    <cfRule type="cellIs" dxfId="613" priority="889" stopIfTrue="1" operator="equal">
      <formula>"MPB-52500"</formula>
    </cfRule>
  </conditionalFormatting>
  <conditionalFormatting sqref="T49:V49">
    <cfRule type="cellIs" dxfId="612" priority="886" stopIfTrue="1" operator="equal">
      <formula>"プランジャー"</formula>
    </cfRule>
    <cfRule type="cellIs" dxfId="611" priority="887" stopIfTrue="1" operator="equal">
      <formula>"MPB-53089"</formula>
    </cfRule>
    <cfRule type="cellIs" dxfId="610" priority="888" stopIfTrue="1" operator="equal">
      <formula>"MPB-52501"</formula>
    </cfRule>
  </conditionalFormatting>
  <conditionalFormatting sqref="R59">
    <cfRule type="cellIs" dxfId="609" priority="905" stopIfTrue="1" operator="equal">
      <formula>"MPB-52500"</formula>
    </cfRule>
  </conditionalFormatting>
  <conditionalFormatting sqref="T61:V61">
    <cfRule type="cellIs" dxfId="608" priority="897" stopIfTrue="1" operator="equal">
      <formula>"MPB-52500"</formula>
    </cfRule>
  </conditionalFormatting>
  <conditionalFormatting sqref="T61:V61">
    <cfRule type="cellIs" dxfId="607" priority="894" stopIfTrue="1" operator="equal">
      <formula>"プランジャー"</formula>
    </cfRule>
    <cfRule type="cellIs" dxfId="606" priority="895" stopIfTrue="1" operator="equal">
      <formula>"MPB-53089"</formula>
    </cfRule>
    <cfRule type="cellIs" dxfId="605" priority="896" stopIfTrue="1" operator="equal">
      <formula>"MPB-52501"</formula>
    </cfRule>
  </conditionalFormatting>
  <conditionalFormatting sqref="W62">
    <cfRule type="cellIs" dxfId="604" priority="885" stopIfTrue="1" operator="equal">
      <formula>"MPB-52500"</formula>
    </cfRule>
  </conditionalFormatting>
  <conditionalFormatting sqref="W62">
    <cfRule type="cellIs" dxfId="603" priority="882" stopIfTrue="1" operator="equal">
      <formula>"プランジャー"</formula>
    </cfRule>
    <cfRule type="cellIs" dxfId="602" priority="883" stopIfTrue="1" operator="equal">
      <formula>"MPB-53089"</formula>
    </cfRule>
    <cfRule type="cellIs" dxfId="601" priority="884" stopIfTrue="1" operator="equal">
      <formula>"MPB-52501"</formula>
    </cfRule>
  </conditionalFormatting>
  <conditionalFormatting sqref="Y62:AA62">
    <cfRule type="cellIs" dxfId="600" priority="881" stopIfTrue="1" operator="equal">
      <formula>"MPB-52500"</formula>
    </cfRule>
  </conditionalFormatting>
  <conditionalFormatting sqref="Y62:AA62">
    <cfRule type="cellIs" dxfId="599" priority="878" stopIfTrue="1" operator="equal">
      <formula>"プランジャー"</formula>
    </cfRule>
    <cfRule type="cellIs" dxfId="598" priority="879" stopIfTrue="1" operator="equal">
      <formula>"MPB-53089"</formula>
    </cfRule>
    <cfRule type="cellIs" dxfId="597" priority="880" stopIfTrue="1" operator="equal">
      <formula>"MPB-52501"</formula>
    </cfRule>
  </conditionalFormatting>
  <conditionalFormatting sqref="T60:U60">
    <cfRule type="cellIs" dxfId="596" priority="877" stopIfTrue="1" operator="equal">
      <formula>"MPB-52500"</formula>
    </cfRule>
  </conditionalFormatting>
  <conditionalFormatting sqref="T60:U60">
    <cfRule type="cellIs" dxfId="595" priority="874" stopIfTrue="1" operator="equal">
      <formula>"プランジャー"</formula>
    </cfRule>
    <cfRule type="cellIs" dxfId="594" priority="875" stopIfTrue="1" operator="equal">
      <formula>"MPB-53089"</formula>
    </cfRule>
    <cfRule type="cellIs" dxfId="593" priority="876" stopIfTrue="1" operator="equal">
      <formula>"MPB-52501"</formula>
    </cfRule>
  </conditionalFormatting>
  <conditionalFormatting sqref="R60">
    <cfRule type="cellIs" dxfId="592" priority="866" stopIfTrue="1" operator="equal">
      <formula>"プランジャー"</formula>
    </cfRule>
    <cfRule type="cellIs" dxfId="591" priority="867" stopIfTrue="1" operator="equal">
      <formula>"MPB-53089"</formula>
    </cfRule>
    <cfRule type="cellIs" dxfId="590" priority="868" stopIfTrue="1" operator="equal">
      <formula>"MPB-52501"</formula>
    </cfRule>
  </conditionalFormatting>
  <conditionalFormatting sqref="V60">
    <cfRule type="cellIs" dxfId="589" priority="873" stopIfTrue="1" operator="equal">
      <formula>"MPB-52500"</formula>
    </cfRule>
  </conditionalFormatting>
  <conditionalFormatting sqref="V60">
    <cfRule type="cellIs" dxfId="588" priority="870" stopIfTrue="1" operator="equal">
      <formula>"プランジャー"</formula>
    </cfRule>
    <cfRule type="cellIs" dxfId="587" priority="871" stopIfTrue="1" operator="equal">
      <formula>"MPB-53089"</formula>
    </cfRule>
    <cfRule type="cellIs" dxfId="586" priority="872" stopIfTrue="1" operator="equal">
      <formula>"MPB-52501"</formula>
    </cfRule>
  </conditionalFormatting>
  <conditionalFormatting sqref="R60">
    <cfRule type="cellIs" dxfId="585" priority="869" stopIfTrue="1" operator="equal">
      <formula>"MPB-52500"</formula>
    </cfRule>
  </conditionalFormatting>
  <conditionalFormatting sqref="Y57:AA57">
    <cfRule type="cellIs" dxfId="584" priority="850" stopIfTrue="1" operator="equal">
      <formula>"プランジャー"</formula>
    </cfRule>
    <cfRule type="cellIs" dxfId="583" priority="851" stopIfTrue="1" operator="equal">
      <formula>"MPB-53089"</formula>
    </cfRule>
    <cfRule type="cellIs" dxfId="582" priority="852" stopIfTrue="1" operator="equal">
      <formula>"MPB-52501"</formula>
    </cfRule>
  </conditionalFormatting>
  <conditionalFormatting sqref="W57">
    <cfRule type="cellIs" dxfId="581" priority="857" stopIfTrue="1" operator="equal">
      <formula>"MPB-52500"</formula>
    </cfRule>
  </conditionalFormatting>
  <conditionalFormatting sqref="W57">
    <cfRule type="cellIs" dxfId="580" priority="854" stopIfTrue="1" operator="equal">
      <formula>"プランジャー"</formula>
    </cfRule>
    <cfRule type="cellIs" dxfId="579" priority="855" stopIfTrue="1" operator="equal">
      <formula>"MPB-53089"</formula>
    </cfRule>
    <cfRule type="cellIs" dxfId="578" priority="856" stopIfTrue="1" operator="equal">
      <formula>"MPB-52501"</formula>
    </cfRule>
  </conditionalFormatting>
  <conditionalFormatting sqref="Y57:AA57">
    <cfRule type="cellIs" dxfId="577" priority="853" stopIfTrue="1" operator="equal">
      <formula>"MPB-52500"</formula>
    </cfRule>
  </conditionalFormatting>
  <conditionalFormatting sqref="R55:R56 T55:V56">
    <cfRule type="cellIs" dxfId="576" priority="849" stopIfTrue="1" operator="equal">
      <formula>"MPB-52500"</formula>
    </cfRule>
  </conditionalFormatting>
  <conditionalFormatting sqref="R55:R56 T55:V56">
    <cfRule type="cellIs" dxfId="575" priority="846" stopIfTrue="1" operator="equal">
      <formula>"プランジャー"</formula>
    </cfRule>
    <cfRule type="cellIs" dxfId="574" priority="847" stopIfTrue="1" operator="equal">
      <formula>"MPB-53089"</formula>
    </cfRule>
    <cfRule type="cellIs" dxfId="573" priority="848" stopIfTrue="1" operator="equal">
      <formula>"MPB-52501"</formula>
    </cfRule>
  </conditionalFormatting>
  <conditionalFormatting sqref="R53 T53:V53">
    <cfRule type="cellIs" dxfId="572" priority="845" stopIfTrue="1" operator="equal">
      <formula>"MPB-52500"</formula>
    </cfRule>
  </conditionalFormatting>
  <conditionalFormatting sqref="R53 T53:V53">
    <cfRule type="cellIs" dxfId="571" priority="842" stopIfTrue="1" operator="equal">
      <formula>"プランジャー"</formula>
    </cfRule>
    <cfRule type="cellIs" dxfId="570" priority="843" stopIfTrue="1" operator="equal">
      <formula>"MPB-53089"</formula>
    </cfRule>
    <cfRule type="cellIs" dxfId="569" priority="844" stopIfTrue="1" operator="equal">
      <formula>"MPB-52501"</formula>
    </cfRule>
  </conditionalFormatting>
  <conditionalFormatting sqref="T50:V52">
    <cfRule type="cellIs" dxfId="568" priority="814" stopIfTrue="1" operator="equal">
      <formula>"プランジャー"</formula>
    </cfRule>
    <cfRule type="cellIs" dxfId="567" priority="815" stopIfTrue="1" operator="equal">
      <formula>"MPB-53089"</formula>
    </cfRule>
    <cfRule type="cellIs" dxfId="566" priority="816" stopIfTrue="1" operator="equal">
      <formula>"MPB-52501"</formula>
    </cfRule>
  </conditionalFormatting>
  <conditionalFormatting sqref="R50:R52">
    <cfRule type="cellIs" dxfId="565" priority="821" stopIfTrue="1" operator="equal">
      <formula>"MPB-52500"</formula>
    </cfRule>
  </conditionalFormatting>
  <conditionalFormatting sqref="R50:R52">
    <cfRule type="cellIs" dxfId="564" priority="818" stopIfTrue="1" operator="equal">
      <formula>"プランジャー"</formula>
    </cfRule>
    <cfRule type="cellIs" dxfId="563" priority="819" stopIfTrue="1" operator="equal">
      <formula>"MPB-53089"</formula>
    </cfRule>
    <cfRule type="cellIs" dxfId="562" priority="820" stopIfTrue="1" operator="equal">
      <formula>"MPB-52501"</formula>
    </cfRule>
  </conditionalFormatting>
  <conditionalFormatting sqref="T50:V52">
    <cfRule type="cellIs" dxfId="561" priority="817" stopIfTrue="1" operator="equal">
      <formula>"MPB-52500"</formula>
    </cfRule>
  </conditionalFormatting>
  <conditionalFormatting sqref="W55">
    <cfRule type="cellIs" dxfId="560" priority="830" stopIfTrue="1" operator="equal">
      <formula>"プランジャー"</formula>
    </cfRule>
    <cfRule type="cellIs" dxfId="559" priority="831" stopIfTrue="1" operator="equal">
      <formula>"MPB-53089"</formula>
    </cfRule>
    <cfRule type="cellIs" dxfId="558" priority="832" stopIfTrue="1" operator="equal">
      <formula>"MPB-52501"</formula>
    </cfRule>
  </conditionalFormatting>
  <conditionalFormatting sqref="Y55:Z55">
    <cfRule type="cellIs" dxfId="557" priority="841" stopIfTrue="1" operator="equal">
      <formula>"MPB-52500"</formula>
    </cfRule>
  </conditionalFormatting>
  <conditionalFormatting sqref="Y55:Z55">
    <cfRule type="cellIs" dxfId="556" priority="838" stopIfTrue="1" operator="equal">
      <formula>"プランジャー"</formula>
    </cfRule>
    <cfRule type="cellIs" dxfId="555" priority="839" stopIfTrue="1" operator="equal">
      <formula>"MPB-53089"</formula>
    </cfRule>
    <cfRule type="cellIs" dxfId="554" priority="840" stopIfTrue="1" operator="equal">
      <formula>"MPB-52501"</formula>
    </cfRule>
  </conditionalFormatting>
  <conditionalFormatting sqref="AA55">
    <cfRule type="cellIs" dxfId="553" priority="837" stopIfTrue="1" operator="equal">
      <formula>"MPB-52500"</formula>
    </cfRule>
  </conditionalFormatting>
  <conditionalFormatting sqref="AA55">
    <cfRule type="cellIs" dxfId="552" priority="834" stopIfTrue="1" operator="equal">
      <formula>"プランジャー"</formula>
    </cfRule>
    <cfRule type="cellIs" dxfId="551" priority="835" stopIfTrue="1" operator="equal">
      <formula>"MPB-53089"</formula>
    </cfRule>
    <cfRule type="cellIs" dxfId="550" priority="836" stopIfTrue="1" operator="equal">
      <formula>"MPB-52501"</formula>
    </cfRule>
  </conditionalFormatting>
  <conditionalFormatting sqref="W55">
    <cfRule type="cellIs" dxfId="549" priority="833" stopIfTrue="1" operator="equal">
      <formula>"MPB-52500"</formula>
    </cfRule>
  </conditionalFormatting>
  <conditionalFormatting sqref="Y56:AA56">
    <cfRule type="cellIs" dxfId="548" priority="822" stopIfTrue="1" operator="equal">
      <formula>"プランジャー"</formula>
    </cfRule>
    <cfRule type="cellIs" dxfId="547" priority="823" stopIfTrue="1" operator="equal">
      <formula>"MPB-53089"</formula>
    </cfRule>
    <cfRule type="cellIs" dxfId="546" priority="824" stopIfTrue="1" operator="equal">
      <formula>"MPB-52501"</formula>
    </cfRule>
  </conditionalFormatting>
  <conditionalFormatting sqref="W56">
    <cfRule type="cellIs" dxfId="545" priority="829" stopIfTrue="1" operator="equal">
      <formula>"MPB-52500"</formula>
    </cfRule>
  </conditionalFormatting>
  <conditionalFormatting sqref="W56">
    <cfRule type="cellIs" dxfId="544" priority="826" stopIfTrue="1" operator="equal">
      <formula>"プランジャー"</formula>
    </cfRule>
    <cfRule type="cellIs" dxfId="543" priority="827" stopIfTrue="1" operator="equal">
      <formula>"MPB-53089"</formula>
    </cfRule>
    <cfRule type="cellIs" dxfId="542" priority="828" stopIfTrue="1" operator="equal">
      <formula>"MPB-52501"</formula>
    </cfRule>
  </conditionalFormatting>
  <conditionalFormatting sqref="Y56:AA56">
    <cfRule type="cellIs" dxfId="541" priority="825" stopIfTrue="1" operator="equal">
      <formula>"MPB-52500"</formula>
    </cfRule>
  </conditionalFormatting>
  <conditionalFormatting sqref="W50">
    <cfRule type="cellIs" dxfId="540" priority="801" stopIfTrue="1" operator="equal">
      <formula>"MPB-52500"</formula>
    </cfRule>
  </conditionalFormatting>
  <conditionalFormatting sqref="W50">
    <cfRule type="cellIs" dxfId="539" priority="798" stopIfTrue="1" operator="equal">
      <formula>"プランジャー"</formula>
    </cfRule>
    <cfRule type="cellIs" dxfId="538" priority="799" stopIfTrue="1" operator="equal">
      <formula>"MPB-53089"</formula>
    </cfRule>
    <cfRule type="cellIs" dxfId="537" priority="800" stopIfTrue="1" operator="equal">
      <formula>"MPB-52501"</formula>
    </cfRule>
  </conditionalFormatting>
  <conditionalFormatting sqref="Y50:AA50">
    <cfRule type="cellIs" dxfId="536" priority="797" stopIfTrue="1" operator="equal">
      <formula>"MPB-52500"</formula>
    </cfRule>
  </conditionalFormatting>
  <conditionalFormatting sqref="Y50:AA50">
    <cfRule type="cellIs" dxfId="535" priority="794" stopIfTrue="1" operator="equal">
      <formula>"プランジャー"</formula>
    </cfRule>
    <cfRule type="cellIs" dxfId="534" priority="795" stopIfTrue="1" operator="equal">
      <formula>"MPB-53089"</formula>
    </cfRule>
    <cfRule type="cellIs" dxfId="533" priority="796" stopIfTrue="1" operator="equal">
      <formula>"MPB-52501"</formula>
    </cfRule>
  </conditionalFormatting>
  <conditionalFormatting sqref="C21:F25">
    <cfRule type="cellIs" dxfId="532" priority="765" stopIfTrue="1" operator="equal">
      <formula>"MPB-52500"</formula>
    </cfRule>
  </conditionalFormatting>
  <conditionalFormatting sqref="C21:F25">
    <cfRule type="cellIs" dxfId="531" priority="762" stopIfTrue="1" operator="equal">
      <formula>"プランジャー"</formula>
    </cfRule>
    <cfRule type="cellIs" dxfId="530" priority="763" stopIfTrue="1" operator="equal">
      <formula>"MPB-53089"</formula>
    </cfRule>
    <cfRule type="cellIs" dxfId="529" priority="764" stopIfTrue="1" operator="equal">
      <formula>"MPB-52501"</formula>
    </cfRule>
  </conditionalFormatting>
  <conditionalFormatting sqref="C27:F41">
    <cfRule type="cellIs" dxfId="528" priority="761" stopIfTrue="1" operator="equal">
      <formula>"MPB-52500"</formula>
    </cfRule>
  </conditionalFormatting>
  <conditionalFormatting sqref="C27:F41">
    <cfRule type="cellIs" dxfId="527" priority="758" stopIfTrue="1" operator="equal">
      <formula>"プランジャー"</formula>
    </cfRule>
    <cfRule type="cellIs" dxfId="526" priority="759" stopIfTrue="1" operator="equal">
      <formula>"MPB-53089"</formula>
    </cfRule>
    <cfRule type="cellIs" dxfId="525" priority="760" stopIfTrue="1" operator="equal">
      <formula>"MPB-52501"</formula>
    </cfRule>
  </conditionalFormatting>
  <conditionalFormatting sqref="C43:F47">
    <cfRule type="cellIs" dxfId="524" priority="757" stopIfTrue="1" operator="equal">
      <formula>"MPB-52500"</formula>
    </cfRule>
  </conditionalFormatting>
  <conditionalFormatting sqref="C43:F47">
    <cfRule type="cellIs" dxfId="523" priority="754" stopIfTrue="1" operator="equal">
      <formula>"プランジャー"</formula>
    </cfRule>
    <cfRule type="cellIs" dxfId="522" priority="755" stopIfTrue="1" operator="equal">
      <formula>"MPB-53089"</formula>
    </cfRule>
    <cfRule type="cellIs" dxfId="521" priority="756" stopIfTrue="1" operator="equal">
      <formula>"MPB-52501"</formula>
    </cfRule>
  </conditionalFormatting>
  <conditionalFormatting sqref="C49:F63">
    <cfRule type="cellIs" dxfId="520" priority="753" stopIfTrue="1" operator="equal">
      <formula>"MPB-52500"</formula>
    </cfRule>
  </conditionalFormatting>
  <conditionalFormatting sqref="C49:F63">
    <cfRule type="cellIs" dxfId="519" priority="750" stopIfTrue="1" operator="equal">
      <formula>"プランジャー"</formula>
    </cfRule>
    <cfRule type="cellIs" dxfId="518" priority="751" stopIfTrue="1" operator="equal">
      <formula>"MPB-53089"</formula>
    </cfRule>
    <cfRule type="cellIs" dxfId="517" priority="752" stopIfTrue="1" operator="equal">
      <formula>"MPB-52501"</formula>
    </cfRule>
  </conditionalFormatting>
  <conditionalFormatting sqref="J64:L67 R64:R66 W74:AF74 W71:AE71 H82 J82:L82 H78 J71:M71 J78:L78 X83:AG83 N81:Q81 R76 T81:U81 T76:V76 AB72:AF73 AB79:AG79 AB81:AG82 AB80 T79:V80 R79:R80 AB76:AF78 AB84:AG84 AB85 R84:R85 T84:V85 AB64:AC69 B64:B70 H64:H71">
    <cfRule type="cellIs" dxfId="516" priority="749" stopIfTrue="1" operator="equal">
      <formula>"MPB-52500"</formula>
    </cfRule>
  </conditionalFormatting>
  <conditionalFormatting sqref="J64:L67 R64:R66 W74:AF74 W71:AE71 H82 J82:L82 H78 J71:M71 J78:L78 X83:AG83 N81:Q81 R76 T81:U81 T76:V76 AB72:AF73 AB79:AG79 AB81:AG82 AB80 R79:R80 T79:V80 AB76:AF78 AB84:AG84 AB85 R84:R85 T84:V85 AB64:AC69 B79:B85 B64:B70 H64:H71">
    <cfRule type="cellIs" dxfId="515" priority="746" stopIfTrue="1" operator="equal">
      <formula>"プランジャー"</formula>
    </cfRule>
    <cfRule type="cellIs" dxfId="514" priority="747" stopIfTrue="1" operator="equal">
      <formula>"MPB-53089"</formula>
    </cfRule>
    <cfRule type="cellIs" dxfId="513" priority="748" stopIfTrue="1" operator="equal">
      <formula>"MPB-52501"</formula>
    </cfRule>
  </conditionalFormatting>
  <conditionalFormatting sqref="J68:L69">
    <cfRule type="cellIs" dxfId="512" priority="745" stopIfTrue="1" operator="equal">
      <formula>"MPB-52500"</formula>
    </cfRule>
  </conditionalFormatting>
  <conditionalFormatting sqref="J68:L69">
    <cfRule type="cellIs" dxfId="511" priority="742" stopIfTrue="1" operator="equal">
      <formula>"プランジャー"</formula>
    </cfRule>
    <cfRule type="cellIs" dxfId="510" priority="743" stopIfTrue="1" operator="equal">
      <formula>"MPB-53089"</formula>
    </cfRule>
    <cfRule type="cellIs" dxfId="509" priority="744" stopIfTrue="1" operator="equal">
      <formula>"MPB-52501"</formula>
    </cfRule>
  </conditionalFormatting>
  <conditionalFormatting sqref="T64:V65 T66:U69 V66:V67">
    <cfRule type="cellIs" dxfId="508" priority="741" stopIfTrue="1" operator="equal">
      <formula>"MPB-52500"</formula>
    </cfRule>
  </conditionalFormatting>
  <conditionalFormatting sqref="T64:V65 T66:U69 V66:V67">
    <cfRule type="cellIs" dxfId="507" priority="738" stopIfTrue="1" operator="equal">
      <formula>"プランジャー"</formula>
    </cfRule>
    <cfRule type="cellIs" dxfId="506" priority="739" stopIfTrue="1" operator="equal">
      <formula>"MPB-53089"</formula>
    </cfRule>
    <cfRule type="cellIs" dxfId="505" priority="740" stopIfTrue="1" operator="equal">
      <formula>"MPB-52501"</formula>
    </cfRule>
  </conditionalFormatting>
  <conditionalFormatting sqref="V68:V69">
    <cfRule type="cellIs" dxfId="504" priority="737" stopIfTrue="1" operator="equal">
      <formula>"MPB-52500"</formula>
    </cfRule>
  </conditionalFormatting>
  <conditionalFormatting sqref="V68:V69">
    <cfRule type="cellIs" dxfId="503" priority="734" stopIfTrue="1" operator="equal">
      <formula>"プランジャー"</formula>
    </cfRule>
    <cfRule type="cellIs" dxfId="502" priority="735" stopIfTrue="1" operator="equal">
      <formula>"MPB-53089"</formula>
    </cfRule>
    <cfRule type="cellIs" dxfId="501" priority="736" stopIfTrue="1" operator="equal">
      <formula>"MPB-52501"</formula>
    </cfRule>
  </conditionalFormatting>
  <conditionalFormatting sqref="R69">
    <cfRule type="cellIs" dxfId="500" priority="733" stopIfTrue="1" operator="equal">
      <formula>"MPB-52500"</formula>
    </cfRule>
  </conditionalFormatting>
  <conditionalFormatting sqref="R69">
    <cfRule type="cellIs" dxfId="499" priority="730" stopIfTrue="1" operator="equal">
      <formula>"プランジャー"</formula>
    </cfRule>
    <cfRule type="cellIs" dxfId="498" priority="731" stopIfTrue="1" operator="equal">
      <formula>"MPB-53089"</formula>
    </cfRule>
    <cfRule type="cellIs" dxfId="497" priority="732" stopIfTrue="1" operator="equal">
      <formula>"MPB-52501"</formula>
    </cfRule>
  </conditionalFormatting>
  <conditionalFormatting sqref="R67">
    <cfRule type="cellIs" dxfId="496" priority="729" stopIfTrue="1" operator="equal">
      <formula>"MPB-52500"</formula>
    </cfRule>
  </conditionalFormatting>
  <conditionalFormatting sqref="R67">
    <cfRule type="cellIs" dxfId="495" priority="726" stopIfTrue="1" operator="equal">
      <formula>"プランジャー"</formula>
    </cfRule>
    <cfRule type="cellIs" dxfId="494" priority="727" stopIfTrue="1" operator="equal">
      <formula>"MPB-53089"</formula>
    </cfRule>
    <cfRule type="cellIs" dxfId="493" priority="728" stopIfTrue="1" operator="equal">
      <formula>"MPB-52501"</formula>
    </cfRule>
  </conditionalFormatting>
  <conditionalFormatting sqref="R68">
    <cfRule type="cellIs" dxfId="492" priority="725" stopIfTrue="1" operator="equal">
      <formula>"MPB-52500"</formula>
    </cfRule>
  </conditionalFormatting>
  <conditionalFormatting sqref="R68">
    <cfRule type="cellIs" dxfId="491" priority="722" stopIfTrue="1" operator="equal">
      <formula>"プランジャー"</formula>
    </cfRule>
    <cfRule type="cellIs" dxfId="490" priority="723" stopIfTrue="1" operator="equal">
      <formula>"MPB-53089"</formula>
    </cfRule>
    <cfRule type="cellIs" dxfId="489" priority="724" stopIfTrue="1" operator="equal">
      <formula>"MPB-52501"</formula>
    </cfRule>
  </conditionalFormatting>
  <conditionalFormatting sqref="H84:H85 J84:L85">
    <cfRule type="cellIs" dxfId="488" priority="714" stopIfTrue="1" operator="equal">
      <formula>"プランジャー"</formula>
    </cfRule>
    <cfRule type="cellIs" dxfId="487" priority="715" stopIfTrue="1" operator="equal">
      <formula>"MPB-53089"</formula>
    </cfRule>
    <cfRule type="cellIs" dxfId="486" priority="716" stopIfTrue="1" operator="equal">
      <formula>"MPB-52501"</formula>
    </cfRule>
  </conditionalFormatting>
  <conditionalFormatting sqref="H83 J83:L83">
    <cfRule type="cellIs" dxfId="485" priority="721" stopIfTrue="1" operator="equal">
      <formula>"MPB-52500"</formula>
    </cfRule>
  </conditionalFormatting>
  <conditionalFormatting sqref="H83 J83:L83">
    <cfRule type="cellIs" dxfId="484" priority="718" stopIfTrue="1" operator="equal">
      <formula>"プランジャー"</formula>
    </cfRule>
    <cfRule type="cellIs" dxfId="483" priority="719" stopIfTrue="1" operator="equal">
      <formula>"MPB-53089"</formula>
    </cfRule>
    <cfRule type="cellIs" dxfId="482" priority="720" stopIfTrue="1" operator="equal">
      <formula>"MPB-52501"</formula>
    </cfRule>
  </conditionalFormatting>
  <conditionalFormatting sqref="H84:H85 J84:L85">
    <cfRule type="cellIs" dxfId="481" priority="717" stopIfTrue="1" operator="equal">
      <formula>"MPB-52500"</formula>
    </cfRule>
  </conditionalFormatting>
  <conditionalFormatting sqref="H79:H81 J81:M81 J79:L80">
    <cfRule type="cellIs" dxfId="480" priority="713" stopIfTrue="1" operator="equal">
      <formula>"MPB-52500"</formula>
    </cfRule>
  </conditionalFormatting>
  <conditionalFormatting sqref="H79:H81 J81:M81 J79:L80">
    <cfRule type="cellIs" dxfId="479" priority="710" stopIfTrue="1" operator="equal">
      <formula>"プランジャー"</formula>
    </cfRule>
    <cfRule type="cellIs" dxfId="478" priority="711" stopIfTrue="1" operator="equal">
      <formula>"MPB-53089"</formula>
    </cfRule>
    <cfRule type="cellIs" dxfId="477" priority="712" stopIfTrue="1" operator="equal">
      <formula>"MPB-52501"</formula>
    </cfRule>
  </conditionalFormatting>
  <conditionalFormatting sqref="R81">
    <cfRule type="cellIs" dxfId="476" priority="658" stopIfTrue="1" operator="equal">
      <formula>"プランジャー"</formula>
    </cfRule>
    <cfRule type="cellIs" dxfId="475" priority="659" stopIfTrue="1" operator="equal">
      <formula>"MPB-53089"</formula>
    </cfRule>
    <cfRule type="cellIs" dxfId="474" priority="660" stopIfTrue="1" operator="equal">
      <formula>"MPB-52501"</formula>
    </cfRule>
  </conditionalFormatting>
  <conditionalFormatting sqref="H72:H74 J72:L74">
    <cfRule type="cellIs" dxfId="473" priority="709" stopIfTrue="1" operator="equal">
      <formula>"MPB-52500"</formula>
    </cfRule>
  </conditionalFormatting>
  <conditionalFormatting sqref="H72:H74 J72:L74">
    <cfRule type="cellIs" dxfId="472" priority="706" stopIfTrue="1" operator="equal">
      <formula>"プランジャー"</formula>
    </cfRule>
    <cfRule type="cellIs" dxfId="471" priority="707" stopIfTrue="1" operator="equal">
      <formula>"MPB-53089"</formula>
    </cfRule>
    <cfRule type="cellIs" dxfId="470" priority="708" stopIfTrue="1" operator="equal">
      <formula>"MPB-52501"</formula>
    </cfRule>
  </conditionalFormatting>
  <conditionalFormatting sqref="H75:H77 J76:M76 J75:L75 J77:L77">
    <cfRule type="cellIs" dxfId="469" priority="705" stopIfTrue="1" operator="equal">
      <formula>"MPB-52500"</formula>
    </cfRule>
  </conditionalFormatting>
  <conditionalFormatting sqref="H75:H77 J76:M76 J75:L75 J77:L77">
    <cfRule type="cellIs" dxfId="468" priority="702" stopIfTrue="1" operator="equal">
      <formula>"プランジャー"</formula>
    </cfRule>
    <cfRule type="cellIs" dxfId="467" priority="703" stopIfTrue="1" operator="equal">
      <formula>"MPB-53089"</formula>
    </cfRule>
    <cfRule type="cellIs" dxfId="466" priority="704" stopIfTrue="1" operator="equal">
      <formula>"MPB-52501"</formula>
    </cfRule>
  </conditionalFormatting>
  <conditionalFormatting sqref="M79 O79:Q79">
    <cfRule type="cellIs" dxfId="465" priority="701" stopIfTrue="1" operator="equal">
      <formula>"MPB-52500"</formula>
    </cfRule>
  </conditionalFormatting>
  <conditionalFormatting sqref="M79 O79:Q79">
    <cfRule type="cellIs" dxfId="464" priority="698" stopIfTrue="1" operator="equal">
      <formula>"プランジャー"</formula>
    </cfRule>
    <cfRule type="cellIs" dxfId="463" priority="699" stopIfTrue="1" operator="equal">
      <formula>"MPB-53089"</formula>
    </cfRule>
    <cfRule type="cellIs" dxfId="462" priority="700" stopIfTrue="1" operator="equal">
      <formula>"MPB-52501"</formula>
    </cfRule>
  </conditionalFormatting>
  <conditionalFormatting sqref="M83 O83:Q83">
    <cfRule type="cellIs" dxfId="461" priority="697" stopIfTrue="1" operator="equal">
      <formula>"MPB-52500"</formula>
    </cfRule>
  </conditionalFormatting>
  <conditionalFormatting sqref="M83 O83:Q83">
    <cfRule type="cellIs" dxfId="460" priority="694" stopIfTrue="1" operator="equal">
      <formula>"プランジャー"</formula>
    </cfRule>
    <cfRule type="cellIs" dxfId="459" priority="695" stopIfTrue="1" operator="equal">
      <formula>"MPB-53089"</formula>
    </cfRule>
    <cfRule type="cellIs" dxfId="458" priority="696" stopIfTrue="1" operator="equal">
      <formula>"MPB-52501"</formula>
    </cfRule>
  </conditionalFormatting>
  <conditionalFormatting sqref="M74 O74:Q74">
    <cfRule type="cellIs" dxfId="457" priority="690" stopIfTrue="1" operator="equal">
      <formula>"プランジャー"</formula>
    </cfRule>
    <cfRule type="cellIs" dxfId="456" priority="691" stopIfTrue="1" operator="equal">
      <formula>"MPB-53089"</formula>
    </cfRule>
    <cfRule type="cellIs" dxfId="455" priority="692" stopIfTrue="1" operator="equal">
      <formula>"MPB-52501"</formula>
    </cfRule>
  </conditionalFormatting>
  <conditionalFormatting sqref="M74 O74:Q74">
    <cfRule type="cellIs" dxfId="454" priority="693" stopIfTrue="1" operator="equal">
      <formula>"MPB-52500"</formula>
    </cfRule>
  </conditionalFormatting>
  <conditionalFormatting sqref="M78 O78:Q78">
    <cfRule type="cellIs" dxfId="453" priority="686" stopIfTrue="1" operator="equal">
      <formula>"プランジャー"</formula>
    </cfRule>
    <cfRule type="cellIs" dxfId="452" priority="687" stopIfTrue="1" operator="equal">
      <formula>"MPB-53089"</formula>
    </cfRule>
    <cfRule type="cellIs" dxfId="451" priority="688" stopIfTrue="1" operator="equal">
      <formula>"MPB-52501"</formula>
    </cfRule>
  </conditionalFormatting>
  <conditionalFormatting sqref="M78 O78:Q78">
    <cfRule type="cellIs" dxfId="450" priority="689" stopIfTrue="1" operator="equal">
      <formula>"MPB-52500"</formula>
    </cfRule>
  </conditionalFormatting>
  <conditionalFormatting sqref="M82 O82:Q82">
    <cfRule type="cellIs" dxfId="449" priority="682" stopIfTrue="1" operator="equal">
      <formula>"プランジャー"</formula>
    </cfRule>
    <cfRule type="cellIs" dxfId="448" priority="683" stopIfTrue="1" operator="equal">
      <formula>"MPB-53089"</formula>
    </cfRule>
    <cfRule type="cellIs" dxfId="447" priority="684" stopIfTrue="1" operator="equal">
      <formula>"MPB-52501"</formula>
    </cfRule>
  </conditionalFormatting>
  <conditionalFormatting sqref="M82 O82:Q82">
    <cfRule type="cellIs" dxfId="446" priority="685" stopIfTrue="1" operator="equal">
      <formula>"MPB-52500"</formula>
    </cfRule>
  </conditionalFormatting>
  <conditionalFormatting sqref="M73 O73:Q73">
    <cfRule type="cellIs" dxfId="445" priority="681" stopIfTrue="1" operator="equal">
      <formula>"MPB-52500"</formula>
    </cfRule>
  </conditionalFormatting>
  <conditionalFormatting sqref="M73 O73:Q73">
    <cfRule type="cellIs" dxfId="444" priority="678" stopIfTrue="1" operator="equal">
      <formula>"プランジャー"</formula>
    </cfRule>
    <cfRule type="cellIs" dxfId="443" priority="679" stopIfTrue="1" operator="equal">
      <formula>"MPB-53089"</formula>
    </cfRule>
    <cfRule type="cellIs" dxfId="442" priority="680" stopIfTrue="1" operator="equal">
      <formula>"MPB-52501"</formula>
    </cfRule>
  </conditionalFormatting>
  <conditionalFormatting sqref="M77 O77:Q77">
    <cfRule type="cellIs" dxfId="441" priority="677" stopIfTrue="1" operator="equal">
      <formula>"MPB-52500"</formula>
    </cfRule>
  </conditionalFormatting>
  <conditionalFormatting sqref="M77 O77:Q77">
    <cfRule type="cellIs" dxfId="440" priority="674" stopIfTrue="1" operator="equal">
      <formula>"プランジャー"</formula>
    </cfRule>
    <cfRule type="cellIs" dxfId="439" priority="675" stopIfTrue="1" operator="equal">
      <formula>"MPB-53089"</formula>
    </cfRule>
    <cfRule type="cellIs" dxfId="438" priority="676" stopIfTrue="1" operator="equal">
      <formula>"MPB-52501"</formula>
    </cfRule>
  </conditionalFormatting>
  <conditionalFormatting sqref="M72 O72:Q72">
    <cfRule type="cellIs" dxfId="437" priority="673" stopIfTrue="1" operator="equal">
      <formula>"MPB-52500"</formula>
    </cfRule>
  </conditionalFormatting>
  <conditionalFormatting sqref="M72 O72:Q72">
    <cfRule type="cellIs" dxfId="436" priority="670" stopIfTrue="1" operator="equal">
      <formula>"プランジャー"</formula>
    </cfRule>
    <cfRule type="cellIs" dxfId="435" priority="671" stopIfTrue="1" operator="equal">
      <formula>"MPB-53089"</formula>
    </cfRule>
    <cfRule type="cellIs" dxfId="434" priority="672" stopIfTrue="1" operator="equal">
      <formula>"MPB-52501"</formula>
    </cfRule>
  </conditionalFormatting>
  <conditionalFormatting sqref="M84 O84:Q84">
    <cfRule type="cellIs" dxfId="433" priority="669" stopIfTrue="1" operator="equal">
      <formula>"MPB-52500"</formula>
    </cfRule>
  </conditionalFormatting>
  <conditionalFormatting sqref="M84 O84:Q84">
    <cfRule type="cellIs" dxfId="432" priority="666" stopIfTrue="1" operator="equal">
      <formula>"プランジャー"</formula>
    </cfRule>
    <cfRule type="cellIs" dxfId="431" priority="667" stopIfTrue="1" operator="equal">
      <formula>"MPB-53089"</formula>
    </cfRule>
    <cfRule type="cellIs" dxfId="430" priority="668" stopIfTrue="1" operator="equal">
      <formula>"MPB-52501"</formula>
    </cfRule>
  </conditionalFormatting>
  <conditionalFormatting sqref="V81">
    <cfRule type="cellIs" dxfId="429" priority="665" stopIfTrue="1" operator="equal">
      <formula>"MPB-52500"</formula>
    </cfRule>
  </conditionalFormatting>
  <conditionalFormatting sqref="V81">
    <cfRule type="cellIs" dxfId="428" priority="662" stopIfTrue="1" operator="equal">
      <formula>"プランジャー"</formula>
    </cfRule>
    <cfRule type="cellIs" dxfId="427" priority="663" stopIfTrue="1" operator="equal">
      <formula>"MPB-53089"</formula>
    </cfRule>
    <cfRule type="cellIs" dxfId="426" priority="664" stopIfTrue="1" operator="equal">
      <formula>"MPB-52501"</formula>
    </cfRule>
  </conditionalFormatting>
  <conditionalFormatting sqref="T71:V71">
    <cfRule type="cellIs" dxfId="425" priority="645" stopIfTrue="1" operator="equal">
      <formula>"MPB-52500"</formula>
    </cfRule>
  </conditionalFormatting>
  <conditionalFormatting sqref="T71:V71">
    <cfRule type="cellIs" dxfId="424" priority="642" stopIfTrue="1" operator="equal">
      <formula>"プランジャー"</formula>
    </cfRule>
    <cfRule type="cellIs" dxfId="423" priority="643" stopIfTrue="1" operator="equal">
      <formula>"MPB-53089"</formula>
    </cfRule>
    <cfRule type="cellIs" dxfId="422" priority="644" stopIfTrue="1" operator="equal">
      <formula>"MPB-52501"</formula>
    </cfRule>
  </conditionalFormatting>
  <conditionalFormatting sqref="R81">
    <cfRule type="cellIs" dxfId="421" priority="661" stopIfTrue="1" operator="equal">
      <formula>"MPB-52500"</formula>
    </cfRule>
  </conditionalFormatting>
  <conditionalFormatting sqref="R83">
    <cfRule type="cellIs" dxfId="420" priority="657" stopIfTrue="1" operator="equal">
      <formula>"MPB-52500"</formula>
    </cfRule>
  </conditionalFormatting>
  <conditionalFormatting sqref="R83">
    <cfRule type="cellIs" dxfId="419" priority="654" stopIfTrue="1" operator="equal">
      <formula>"プランジャー"</formula>
    </cfRule>
    <cfRule type="cellIs" dxfId="418" priority="655" stopIfTrue="1" operator="equal">
      <formula>"MPB-53089"</formula>
    </cfRule>
    <cfRule type="cellIs" dxfId="417" priority="656" stopIfTrue="1" operator="equal">
      <formula>"MPB-52501"</formula>
    </cfRule>
  </conditionalFormatting>
  <conditionalFormatting sqref="T83:V83">
    <cfRule type="cellIs" dxfId="416" priority="653" stopIfTrue="1" operator="equal">
      <formula>"MPB-52500"</formula>
    </cfRule>
  </conditionalFormatting>
  <conditionalFormatting sqref="T83:V83">
    <cfRule type="cellIs" dxfId="415" priority="650" stopIfTrue="1" operator="equal">
      <formula>"プランジャー"</formula>
    </cfRule>
    <cfRule type="cellIs" dxfId="414" priority="651" stopIfTrue="1" operator="equal">
      <formula>"MPB-53089"</formula>
    </cfRule>
    <cfRule type="cellIs" dxfId="413" priority="652" stopIfTrue="1" operator="equal">
      <formula>"MPB-52501"</formula>
    </cfRule>
  </conditionalFormatting>
  <conditionalFormatting sqref="R71">
    <cfRule type="cellIs" dxfId="412" priority="649" stopIfTrue="1" operator="equal">
      <formula>"MPB-52500"</formula>
    </cfRule>
  </conditionalFormatting>
  <conditionalFormatting sqref="R71">
    <cfRule type="cellIs" dxfId="411" priority="646" stopIfTrue="1" operator="equal">
      <formula>"プランジャー"</formula>
    </cfRule>
    <cfRule type="cellIs" dxfId="410" priority="647" stopIfTrue="1" operator="equal">
      <formula>"MPB-53089"</formula>
    </cfRule>
    <cfRule type="cellIs" dxfId="409" priority="648" stopIfTrue="1" operator="equal">
      <formula>"MPB-52501"</formula>
    </cfRule>
  </conditionalFormatting>
  <conditionalFormatting sqref="W84">
    <cfRule type="cellIs" dxfId="408" priority="641" stopIfTrue="1" operator="equal">
      <formula>"MPB-52500"</formula>
    </cfRule>
  </conditionalFormatting>
  <conditionalFormatting sqref="W84">
    <cfRule type="cellIs" dxfId="407" priority="638" stopIfTrue="1" operator="equal">
      <formula>"プランジャー"</formula>
    </cfRule>
    <cfRule type="cellIs" dxfId="406" priority="639" stopIfTrue="1" operator="equal">
      <formula>"MPB-53089"</formula>
    </cfRule>
    <cfRule type="cellIs" dxfId="405" priority="640" stopIfTrue="1" operator="equal">
      <formula>"MPB-52501"</formula>
    </cfRule>
  </conditionalFormatting>
  <conditionalFormatting sqref="Y84:AA84">
    <cfRule type="cellIs" dxfId="404" priority="637" stopIfTrue="1" operator="equal">
      <formula>"MPB-52500"</formula>
    </cfRule>
  </conditionalFormatting>
  <conditionalFormatting sqref="Y84:AA84">
    <cfRule type="cellIs" dxfId="403" priority="634" stopIfTrue="1" operator="equal">
      <formula>"プランジャー"</formula>
    </cfRule>
    <cfRule type="cellIs" dxfId="402" priority="635" stopIfTrue="1" operator="equal">
      <formula>"MPB-53089"</formula>
    </cfRule>
    <cfRule type="cellIs" dxfId="401" priority="636" stopIfTrue="1" operator="equal">
      <formula>"MPB-52501"</formula>
    </cfRule>
  </conditionalFormatting>
  <conditionalFormatting sqref="T82:U82">
    <cfRule type="cellIs" dxfId="400" priority="633" stopIfTrue="1" operator="equal">
      <formula>"MPB-52500"</formula>
    </cfRule>
  </conditionalFormatting>
  <conditionalFormatting sqref="T82:U82">
    <cfRule type="cellIs" dxfId="399" priority="630" stopIfTrue="1" operator="equal">
      <formula>"プランジャー"</formula>
    </cfRule>
    <cfRule type="cellIs" dxfId="398" priority="631" stopIfTrue="1" operator="equal">
      <formula>"MPB-53089"</formula>
    </cfRule>
    <cfRule type="cellIs" dxfId="397" priority="632" stopIfTrue="1" operator="equal">
      <formula>"MPB-52501"</formula>
    </cfRule>
  </conditionalFormatting>
  <conditionalFormatting sqref="R82">
    <cfRule type="cellIs" dxfId="396" priority="622" stopIfTrue="1" operator="equal">
      <formula>"プランジャー"</formula>
    </cfRule>
    <cfRule type="cellIs" dxfId="395" priority="623" stopIfTrue="1" operator="equal">
      <formula>"MPB-53089"</formula>
    </cfRule>
    <cfRule type="cellIs" dxfId="394" priority="624" stopIfTrue="1" operator="equal">
      <formula>"MPB-52501"</formula>
    </cfRule>
  </conditionalFormatting>
  <conditionalFormatting sqref="V82">
    <cfRule type="cellIs" dxfId="393" priority="629" stopIfTrue="1" operator="equal">
      <formula>"MPB-52500"</formula>
    </cfRule>
  </conditionalFormatting>
  <conditionalFormatting sqref="V82">
    <cfRule type="cellIs" dxfId="392" priority="626" stopIfTrue="1" operator="equal">
      <formula>"プランジャー"</formula>
    </cfRule>
    <cfRule type="cellIs" dxfId="391" priority="627" stopIfTrue="1" operator="equal">
      <formula>"MPB-53089"</formula>
    </cfRule>
    <cfRule type="cellIs" dxfId="390" priority="628" stopIfTrue="1" operator="equal">
      <formula>"MPB-52501"</formula>
    </cfRule>
  </conditionalFormatting>
  <conditionalFormatting sqref="R82">
    <cfRule type="cellIs" dxfId="389" priority="625" stopIfTrue="1" operator="equal">
      <formula>"MPB-52500"</formula>
    </cfRule>
  </conditionalFormatting>
  <conditionalFormatting sqref="Y79:AA79">
    <cfRule type="cellIs" dxfId="388" priority="606" stopIfTrue="1" operator="equal">
      <formula>"プランジャー"</formula>
    </cfRule>
    <cfRule type="cellIs" dxfId="387" priority="607" stopIfTrue="1" operator="equal">
      <formula>"MPB-53089"</formula>
    </cfRule>
    <cfRule type="cellIs" dxfId="386" priority="608" stopIfTrue="1" operator="equal">
      <formula>"MPB-52501"</formula>
    </cfRule>
  </conditionalFormatting>
  <conditionalFormatting sqref="W79">
    <cfRule type="cellIs" dxfId="385" priority="613" stopIfTrue="1" operator="equal">
      <formula>"MPB-52500"</formula>
    </cfRule>
  </conditionalFormatting>
  <conditionalFormatting sqref="W79">
    <cfRule type="cellIs" dxfId="384" priority="610" stopIfTrue="1" operator="equal">
      <formula>"プランジャー"</formula>
    </cfRule>
    <cfRule type="cellIs" dxfId="383" priority="611" stopIfTrue="1" operator="equal">
      <formula>"MPB-53089"</formula>
    </cfRule>
    <cfRule type="cellIs" dxfId="382" priority="612" stopIfTrue="1" operator="equal">
      <formula>"MPB-52501"</formula>
    </cfRule>
  </conditionalFormatting>
  <conditionalFormatting sqref="Y79:AA79">
    <cfRule type="cellIs" dxfId="381" priority="609" stopIfTrue="1" operator="equal">
      <formula>"MPB-52500"</formula>
    </cfRule>
  </conditionalFormatting>
  <conditionalFormatting sqref="R77:R78 T77:V78">
    <cfRule type="cellIs" dxfId="380" priority="605" stopIfTrue="1" operator="equal">
      <formula>"MPB-52500"</formula>
    </cfRule>
  </conditionalFormatting>
  <conditionalFormatting sqref="R77:R78 T77:V78">
    <cfRule type="cellIs" dxfId="379" priority="602" stopIfTrue="1" operator="equal">
      <formula>"プランジャー"</formula>
    </cfRule>
    <cfRule type="cellIs" dxfId="378" priority="603" stopIfTrue="1" operator="equal">
      <formula>"MPB-53089"</formula>
    </cfRule>
    <cfRule type="cellIs" dxfId="377" priority="604" stopIfTrue="1" operator="equal">
      <formula>"MPB-52501"</formula>
    </cfRule>
  </conditionalFormatting>
  <conditionalFormatting sqref="R75 T75:V75">
    <cfRule type="cellIs" dxfId="376" priority="601" stopIfTrue="1" operator="equal">
      <formula>"MPB-52500"</formula>
    </cfRule>
  </conditionalFormatting>
  <conditionalFormatting sqref="R75 T75:V75">
    <cfRule type="cellIs" dxfId="375" priority="598" stopIfTrue="1" operator="equal">
      <formula>"プランジャー"</formula>
    </cfRule>
    <cfRule type="cellIs" dxfId="374" priority="599" stopIfTrue="1" operator="equal">
      <formula>"MPB-53089"</formula>
    </cfRule>
    <cfRule type="cellIs" dxfId="373" priority="600" stopIfTrue="1" operator="equal">
      <formula>"MPB-52501"</formula>
    </cfRule>
  </conditionalFormatting>
  <conditionalFormatting sqref="T72:V74">
    <cfRule type="cellIs" dxfId="372" priority="570" stopIfTrue="1" operator="equal">
      <formula>"プランジャー"</formula>
    </cfRule>
    <cfRule type="cellIs" dxfId="371" priority="571" stopIfTrue="1" operator="equal">
      <formula>"MPB-53089"</formula>
    </cfRule>
    <cfRule type="cellIs" dxfId="370" priority="572" stopIfTrue="1" operator="equal">
      <formula>"MPB-52501"</formula>
    </cfRule>
  </conditionalFormatting>
  <conditionalFormatting sqref="R72:R74">
    <cfRule type="cellIs" dxfId="369" priority="577" stopIfTrue="1" operator="equal">
      <formula>"MPB-52500"</formula>
    </cfRule>
  </conditionalFormatting>
  <conditionalFormatting sqref="R72:R74">
    <cfRule type="cellIs" dxfId="368" priority="574" stopIfTrue="1" operator="equal">
      <formula>"プランジャー"</formula>
    </cfRule>
    <cfRule type="cellIs" dxfId="367" priority="575" stopIfTrue="1" operator="equal">
      <formula>"MPB-53089"</formula>
    </cfRule>
    <cfRule type="cellIs" dxfId="366" priority="576" stopIfTrue="1" operator="equal">
      <formula>"MPB-52501"</formula>
    </cfRule>
  </conditionalFormatting>
  <conditionalFormatting sqref="T72:V74">
    <cfRule type="cellIs" dxfId="365" priority="573" stopIfTrue="1" operator="equal">
      <formula>"MPB-52500"</formula>
    </cfRule>
  </conditionalFormatting>
  <conditionalFormatting sqref="W77">
    <cfRule type="cellIs" dxfId="364" priority="586" stopIfTrue="1" operator="equal">
      <formula>"プランジャー"</formula>
    </cfRule>
    <cfRule type="cellIs" dxfId="363" priority="587" stopIfTrue="1" operator="equal">
      <formula>"MPB-53089"</formula>
    </cfRule>
    <cfRule type="cellIs" dxfId="362" priority="588" stopIfTrue="1" operator="equal">
      <formula>"MPB-52501"</formula>
    </cfRule>
  </conditionalFormatting>
  <conditionalFormatting sqref="Y77:Z77">
    <cfRule type="cellIs" dxfId="361" priority="597" stopIfTrue="1" operator="equal">
      <formula>"MPB-52500"</formula>
    </cfRule>
  </conditionalFormatting>
  <conditionalFormatting sqref="Y77:Z77">
    <cfRule type="cellIs" dxfId="360" priority="594" stopIfTrue="1" operator="equal">
      <formula>"プランジャー"</formula>
    </cfRule>
    <cfRule type="cellIs" dxfId="359" priority="595" stopIfTrue="1" operator="equal">
      <formula>"MPB-53089"</formula>
    </cfRule>
    <cfRule type="cellIs" dxfId="358" priority="596" stopIfTrue="1" operator="equal">
      <formula>"MPB-52501"</formula>
    </cfRule>
  </conditionalFormatting>
  <conditionalFormatting sqref="AA77">
    <cfRule type="cellIs" dxfId="357" priority="593" stopIfTrue="1" operator="equal">
      <formula>"MPB-52500"</formula>
    </cfRule>
  </conditionalFormatting>
  <conditionalFormatting sqref="AA77">
    <cfRule type="cellIs" dxfId="356" priority="590" stopIfTrue="1" operator="equal">
      <formula>"プランジャー"</formula>
    </cfRule>
    <cfRule type="cellIs" dxfId="355" priority="591" stopIfTrue="1" operator="equal">
      <formula>"MPB-53089"</formula>
    </cfRule>
    <cfRule type="cellIs" dxfId="354" priority="592" stopIfTrue="1" operator="equal">
      <formula>"MPB-52501"</formula>
    </cfRule>
  </conditionalFormatting>
  <conditionalFormatting sqref="W77">
    <cfRule type="cellIs" dxfId="353" priority="589" stopIfTrue="1" operator="equal">
      <formula>"MPB-52500"</formula>
    </cfRule>
  </conditionalFormatting>
  <conditionalFormatting sqref="Y78:AA78">
    <cfRule type="cellIs" dxfId="352" priority="578" stopIfTrue="1" operator="equal">
      <formula>"プランジャー"</formula>
    </cfRule>
    <cfRule type="cellIs" dxfId="351" priority="579" stopIfTrue="1" operator="equal">
      <formula>"MPB-53089"</formula>
    </cfRule>
    <cfRule type="cellIs" dxfId="350" priority="580" stopIfTrue="1" operator="equal">
      <formula>"MPB-52501"</formula>
    </cfRule>
  </conditionalFormatting>
  <conditionalFormatting sqref="W78">
    <cfRule type="cellIs" dxfId="349" priority="585" stopIfTrue="1" operator="equal">
      <formula>"MPB-52500"</formula>
    </cfRule>
  </conditionalFormatting>
  <conditionalFormatting sqref="W78">
    <cfRule type="cellIs" dxfId="348" priority="582" stopIfTrue="1" operator="equal">
      <formula>"プランジャー"</formula>
    </cfRule>
    <cfRule type="cellIs" dxfId="347" priority="583" stopIfTrue="1" operator="equal">
      <formula>"MPB-53089"</formula>
    </cfRule>
    <cfRule type="cellIs" dxfId="346" priority="584" stopIfTrue="1" operator="equal">
      <formula>"MPB-52501"</formula>
    </cfRule>
  </conditionalFormatting>
  <conditionalFormatting sqref="Y78:AA78">
    <cfRule type="cellIs" dxfId="345" priority="581" stopIfTrue="1" operator="equal">
      <formula>"MPB-52500"</formula>
    </cfRule>
  </conditionalFormatting>
  <conditionalFormatting sqref="W72">
    <cfRule type="cellIs" dxfId="344" priority="557" stopIfTrue="1" operator="equal">
      <formula>"MPB-52500"</formula>
    </cfRule>
  </conditionalFormatting>
  <conditionalFormatting sqref="W72">
    <cfRule type="cellIs" dxfId="343" priority="554" stopIfTrue="1" operator="equal">
      <formula>"プランジャー"</formula>
    </cfRule>
    <cfRule type="cellIs" dxfId="342" priority="555" stopIfTrue="1" operator="equal">
      <formula>"MPB-53089"</formula>
    </cfRule>
    <cfRule type="cellIs" dxfId="341" priority="556" stopIfTrue="1" operator="equal">
      <formula>"MPB-52501"</formula>
    </cfRule>
  </conditionalFormatting>
  <conditionalFormatting sqref="Y72:AA72">
    <cfRule type="cellIs" dxfId="340" priority="553" stopIfTrue="1" operator="equal">
      <formula>"MPB-52500"</formula>
    </cfRule>
  </conditionalFormatting>
  <conditionalFormatting sqref="Y72:AA72">
    <cfRule type="cellIs" dxfId="339" priority="550" stopIfTrue="1" operator="equal">
      <formula>"プランジャー"</formula>
    </cfRule>
    <cfRule type="cellIs" dxfId="338" priority="551" stopIfTrue="1" operator="equal">
      <formula>"MPB-53089"</formula>
    </cfRule>
    <cfRule type="cellIs" dxfId="337" priority="552" stopIfTrue="1" operator="equal">
      <formula>"MPB-52501"</formula>
    </cfRule>
  </conditionalFormatting>
  <conditionalFormatting sqref="J86:L89 R86:R88 W96:AF96 W93:AE93 H104 J104 H100 J93 J100 X105:AG105 R98 T103:U103 T98:V98 AB94:AF95 AB101:AG101 AB103:AG104 AB102 T101:V102 R101:R102 AB98:AF100 AB106:AG106 AB107 R106:R107 T106:V107 AB86:AC91 B86:B92 H86:H93 L100 L93 L104">
    <cfRule type="cellIs" dxfId="336" priority="521" stopIfTrue="1" operator="equal">
      <formula>"MPB-52500"</formula>
    </cfRule>
  </conditionalFormatting>
  <conditionalFormatting sqref="J86:L89 R86:R88 W96:AF96 W93:AE93 H104 J104 H100 J93 J100 X105:AG105 R98 T103:U103 T98:V98 AB94:AF95 AB101:AG101 AB103:AG104 AB102 R101:R102 T101:V102 AB98:AF100 AB106:AG106 AB107 R106:R107 T106:V107 AB86:AC91 B86:B92 H86:H93 B101:B107 L100 L93 L104">
    <cfRule type="cellIs" dxfId="335" priority="518" stopIfTrue="1" operator="equal">
      <formula>"プランジャー"</formula>
    </cfRule>
    <cfRule type="cellIs" dxfId="334" priority="519" stopIfTrue="1" operator="equal">
      <formula>"MPB-53089"</formula>
    </cfRule>
    <cfRule type="cellIs" dxfId="333" priority="520" stopIfTrue="1" operator="equal">
      <formula>"MPB-52501"</formula>
    </cfRule>
  </conditionalFormatting>
  <conditionalFormatting sqref="J90:L91 K92:K106">
    <cfRule type="cellIs" dxfId="332" priority="517" stopIfTrue="1" operator="equal">
      <formula>"MPB-52500"</formula>
    </cfRule>
  </conditionalFormatting>
  <conditionalFormatting sqref="J90:L91 K92:K106">
    <cfRule type="cellIs" dxfId="331" priority="514" stopIfTrue="1" operator="equal">
      <formula>"プランジャー"</formula>
    </cfRule>
    <cfRule type="cellIs" dxfId="330" priority="515" stopIfTrue="1" operator="equal">
      <formula>"MPB-53089"</formula>
    </cfRule>
    <cfRule type="cellIs" dxfId="329" priority="516" stopIfTrue="1" operator="equal">
      <formula>"MPB-52501"</formula>
    </cfRule>
  </conditionalFormatting>
  <conditionalFormatting sqref="T86:V87 T88:U91 V88:V89">
    <cfRule type="cellIs" dxfId="328" priority="513" stopIfTrue="1" operator="equal">
      <formula>"MPB-52500"</formula>
    </cfRule>
  </conditionalFormatting>
  <conditionalFormatting sqref="T86:V87 T88:U91 V88:V89">
    <cfRule type="cellIs" dxfId="327" priority="510" stopIfTrue="1" operator="equal">
      <formula>"プランジャー"</formula>
    </cfRule>
    <cfRule type="cellIs" dxfId="326" priority="511" stopIfTrue="1" operator="equal">
      <formula>"MPB-53089"</formula>
    </cfRule>
    <cfRule type="cellIs" dxfId="325" priority="512" stopIfTrue="1" operator="equal">
      <formula>"MPB-52501"</formula>
    </cfRule>
  </conditionalFormatting>
  <conditionalFormatting sqref="V90:V91">
    <cfRule type="cellIs" dxfId="324" priority="509" stopIfTrue="1" operator="equal">
      <formula>"MPB-52500"</formula>
    </cfRule>
  </conditionalFormatting>
  <conditionalFormatting sqref="V90:V91">
    <cfRule type="cellIs" dxfId="323" priority="506" stopIfTrue="1" operator="equal">
      <formula>"プランジャー"</formula>
    </cfRule>
    <cfRule type="cellIs" dxfId="322" priority="507" stopIfTrue="1" operator="equal">
      <formula>"MPB-53089"</formula>
    </cfRule>
    <cfRule type="cellIs" dxfId="321" priority="508" stopIfTrue="1" operator="equal">
      <formula>"MPB-52501"</formula>
    </cfRule>
  </conditionalFormatting>
  <conditionalFormatting sqref="R91">
    <cfRule type="cellIs" dxfId="320" priority="505" stopIfTrue="1" operator="equal">
      <formula>"MPB-52500"</formula>
    </cfRule>
  </conditionalFormatting>
  <conditionalFormatting sqref="R91">
    <cfRule type="cellIs" dxfId="319" priority="502" stopIfTrue="1" operator="equal">
      <formula>"プランジャー"</formula>
    </cfRule>
    <cfRule type="cellIs" dxfId="318" priority="503" stopIfTrue="1" operator="equal">
      <formula>"MPB-53089"</formula>
    </cfRule>
    <cfRule type="cellIs" dxfId="317" priority="504" stopIfTrue="1" operator="equal">
      <formula>"MPB-52501"</formula>
    </cfRule>
  </conditionalFormatting>
  <conditionalFormatting sqref="R89">
    <cfRule type="cellIs" dxfId="316" priority="501" stopIfTrue="1" operator="equal">
      <formula>"MPB-52500"</formula>
    </cfRule>
  </conditionalFormatting>
  <conditionalFormatting sqref="R89">
    <cfRule type="cellIs" dxfId="315" priority="498" stopIfTrue="1" operator="equal">
      <formula>"プランジャー"</formula>
    </cfRule>
    <cfRule type="cellIs" dxfId="314" priority="499" stopIfTrue="1" operator="equal">
      <formula>"MPB-53089"</formula>
    </cfRule>
    <cfRule type="cellIs" dxfId="313" priority="500" stopIfTrue="1" operator="equal">
      <formula>"MPB-52501"</formula>
    </cfRule>
  </conditionalFormatting>
  <conditionalFormatting sqref="R90">
    <cfRule type="cellIs" dxfId="312" priority="497" stopIfTrue="1" operator="equal">
      <formula>"MPB-52500"</formula>
    </cfRule>
  </conditionalFormatting>
  <conditionalFormatting sqref="R90">
    <cfRule type="cellIs" dxfId="311" priority="494" stopIfTrue="1" operator="equal">
      <formula>"プランジャー"</formula>
    </cfRule>
    <cfRule type="cellIs" dxfId="310" priority="495" stopIfTrue="1" operator="equal">
      <formula>"MPB-53089"</formula>
    </cfRule>
    <cfRule type="cellIs" dxfId="309" priority="496" stopIfTrue="1" operator="equal">
      <formula>"MPB-52501"</formula>
    </cfRule>
  </conditionalFormatting>
  <conditionalFormatting sqref="H106:H107 J107:L107 J106 L106">
    <cfRule type="cellIs" dxfId="308" priority="486" stopIfTrue="1" operator="equal">
      <formula>"プランジャー"</formula>
    </cfRule>
    <cfRule type="cellIs" dxfId="307" priority="487" stopIfTrue="1" operator="equal">
      <formula>"MPB-53089"</formula>
    </cfRule>
    <cfRule type="cellIs" dxfId="306" priority="488" stopIfTrue="1" operator="equal">
      <formula>"MPB-52501"</formula>
    </cfRule>
  </conditionalFormatting>
  <conditionalFormatting sqref="H105 J105 L105">
    <cfRule type="cellIs" dxfId="305" priority="493" stopIfTrue="1" operator="equal">
      <formula>"MPB-52500"</formula>
    </cfRule>
  </conditionalFormatting>
  <conditionalFormatting sqref="H105 J105 L105">
    <cfRule type="cellIs" dxfId="304" priority="490" stopIfTrue="1" operator="equal">
      <formula>"プランジャー"</formula>
    </cfRule>
    <cfRule type="cellIs" dxfId="303" priority="491" stopIfTrue="1" operator="equal">
      <formula>"MPB-53089"</formula>
    </cfRule>
    <cfRule type="cellIs" dxfId="302" priority="492" stopIfTrue="1" operator="equal">
      <formula>"MPB-52501"</formula>
    </cfRule>
  </conditionalFormatting>
  <conditionalFormatting sqref="H106:H107 J107:L107 J106 L106">
    <cfRule type="cellIs" dxfId="301" priority="489" stopIfTrue="1" operator="equal">
      <formula>"MPB-52500"</formula>
    </cfRule>
  </conditionalFormatting>
  <conditionalFormatting sqref="H101:H103 J101:J103 L101:L103">
    <cfRule type="cellIs" dxfId="300" priority="485" stopIfTrue="1" operator="equal">
      <formula>"MPB-52500"</formula>
    </cfRule>
  </conditionalFormatting>
  <conditionalFormatting sqref="H101:H103 J101:J103 L101:L103">
    <cfRule type="cellIs" dxfId="299" priority="482" stopIfTrue="1" operator="equal">
      <formula>"プランジャー"</formula>
    </cfRule>
    <cfRule type="cellIs" dxfId="298" priority="483" stopIfTrue="1" operator="equal">
      <formula>"MPB-53089"</formula>
    </cfRule>
    <cfRule type="cellIs" dxfId="297" priority="484" stopIfTrue="1" operator="equal">
      <formula>"MPB-52501"</formula>
    </cfRule>
  </conditionalFormatting>
  <conditionalFormatting sqref="R103">
    <cfRule type="cellIs" dxfId="296" priority="430" stopIfTrue="1" operator="equal">
      <formula>"プランジャー"</formula>
    </cfRule>
    <cfRule type="cellIs" dxfId="295" priority="431" stopIfTrue="1" operator="equal">
      <formula>"MPB-53089"</formula>
    </cfRule>
    <cfRule type="cellIs" dxfId="294" priority="432" stopIfTrue="1" operator="equal">
      <formula>"MPB-52501"</formula>
    </cfRule>
  </conditionalFormatting>
  <conditionalFormatting sqref="H94:H96 J94:J96 L94:L96">
    <cfRule type="cellIs" dxfId="293" priority="481" stopIfTrue="1" operator="equal">
      <formula>"MPB-52500"</formula>
    </cfRule>
  </conditionalFormatting>
  <conditionalFormatting sqref="H94:H96 J94:J96 L94:L96">
    <cfRule type="cellIs" dxfId="292" priority="478" stopIfTrue="1" operator="equal">
      <formula>"プランジャー"</formula>
    </cfRule>
    <cfRule type="cellIs" dxfId="291" priority="479" stopIfTrue="1" operator="equal">
      <formula>"MPB-53089"</formula>
    </cfRule>
    <cfRule type="cellIs" dxfId="290" priority="480" stopIfTrue="1" operator="equal">
      <formula>"MPB-52501"</formula>
    </cfRule>
  </conditionalFormatting>
  <conditionalFormatting sqref="H97:H99 J97:J99 L97:L99">
    <cfRule type="cellIs" dxfId="289" priority="477" stopIfTrue="1" operator="equal">
      <formula>"MPB-52500"</formula>
    </cfRule>
  </conditionalFormatting>
  <conditionalFormatting sqref="H97:H99 J97:J99 L97:L99">
    <cfRule type="cellIs" dxfId="288" priority="474" stopIfTrue="1" operator="equal">
      <formula>"プランジャー"</formula>
    </cfRule>
    <cfRule type="cellIs" dxfId="287" priority="475" stopIfTrue="1" operator="equal">
      <formula>"MPB-53089"</formula>
    </cfRule>
    <cfRule type="cellIs" dxfId="286" priority="476" stopIfTrue="1" operator="equal">
      <formula>"MPB-52501"</formula>
    </cfRule>
  </conditionalFormatting>
  <conditionalFormatting sqref="V103">
    <cfRule type="cellIs" dxfId="285" priority="437" stopIfTrue="1" operator="equal">
      <formula>"MPB-52500"</formula>
    </cfRule>
  </conditionalFormatting>
  <conditionalFormatting sqref="V103">
    <cfRule type="cellIs" dxfId="284" priority="434" stopIfTrue="1" operator="equal">
      <formula>"プランジャー"</formula>
    </cfRule>
    <cfRule type="cellIs" dxfId="283" priority="435" stopIfTrue="1" operator="equal">
      <formula>"MPB-53089"</formula>
    </cfRule>
    <cfRule type="cellIs" dxfId="282" priority="436" stopIfTrue="1" operator="equal">
      <formula>"MPB-52501"</formula>
    </cfRule>
  </conditionalFormatting>
  <conditionalFormatting sqref="T93:V93">
    <cfRule type="cellIs" dxfId="281" priority="417" stopIfTrue="1" operator="equal">
      <formula>"MPB-52500"</formula>
    </cfRule>
  </conditionalFormatting>
  <conditionalFormatting sqref="T93:V93">
    <cfRule type="cellIs" dxfId="280" priority="414" stopIfTrue="1" operator="equal">
      <formula>"プランジャー"</formula>
    </cfRule>
    <cfRule type="cellIs" dxfId="279" priority="415" stopIfTrue="1" operator="equal">
      <formula>"MPB-53089"</formula>
    </cfRule>
    <cfRule type="cellIs" dxfId="278" priority="416" stopIfTrue="1" operator="equal">
      <formula>"MPB-52501"</formula>
    </cfRule>
  </conditionalFormatting>
  <conditionalFormatting sqref="R103">
    <cfRule type="cellIs" dxfId="277" priority="433" stopIfTrue="1" operator="equal">
      <formula>"MPB-52500"</formula>
    </cfRule>
  </conditionalFormatting>
  <conditionalFormatting sqref="R105">
    <cfRule type="cellIs" dxfId="276" priority="429" stopIfTrue="1" operator="equal">
      <formula>"MPB-52500"</formula>
    </cfRule>
  </conditionalFormatting>
  <conditionalFormatting sqref="R105">
    <cfRule type="cellIs" dxfId="275" priority="426" stopIfTrue="1" operator="equal">
      <formula>"プランジャー"</formula>
    </cfRule>
    <cfRule type="cellIs" dxfId="274" priority="427" stopIfTrue="1" operator="equal">
      <formula>"MPB-53089"</formula>
    </cfRule>
    <cfRule type="cellIs" dxfId="273" priority="428" stopIfTrue="1" operator="equal">
      <formula>"MPB-52501"</formula>
    </cfRule>
  </conditionalFormatting>
  <conditionalFormatting sqref="T105:V105">
    <cfRule type="cellIs" dxfId="272" priority="425" stopIfTrue="1" operator="equal">
      <formula>"MPB-52500"</formula>
    </cfRule>
  </conditionalFormatting>
  <conditionalFormatting sqref="T105:V105">
    <cfRule type="cellIs" dxfId="271" priority="422" stopIfTrue="1" operator="equal">
      <formula>"プランジャー"</formula>
    </cfRule>
    <cfRule type="cellIs" dxfId="270" priority="423" stopIfTrue="1" operator="equal">
      <formula>"MPB-53089"</formula>
    </cfRule>
    <cfRule type="cellIs" dxfId="269" priority="424" stopIfTrue="1" operator="equal">
      <formula>"MPB-52501"</formula>
    </cfRule>
  </conditionalFormatting>
  <conditionalFormatting sqref="R93">
    <cfRule type="cellIs" dxfId="268" priority="421" stopIfTrue="1" operator="equal">
      <formula>"MPB-52500"</formula>
    </cfRule>
  </conditionalFormatting>
  <conditionalFormatting sqref="R93">
    <cfRule type="cellIs" dxfId="267" priority="418" stopIfTrue="1" operator="equal">
      <formula>"プランジャー"</formula>
    </cfRule>
    <cfRule type="cellIs" dxfId="266" priority="419" stopIfTrue="1" operator="equal">
      <formula>"MPB-53089"</formula>
    </cfRule>
    <cfRule type="cellIs" dxfId="265" priority="420" stopIfTrue="1" operator="equal">
      <formula>"MPB-52501"</formula>
    </cfRule>
  </conditionalFormatting>
  <conditionalFormatting sqref="W106">
    <cfRule type="cellIs" dxfId="264" priority="413" stopIfTrue="1" operator="equal">
      <formula>"MPB-52500"</formula>
    </cfRule>
  </conditionalFormatting>
  <conditionalFormatting sqref="W106">
    <cfRule type="cellIs" dxfId="263" priority="410" stopIfTrue="1" operator="equal">
      <formula>"プランジャー"</formula>
    </cfRule>
    <cfRule type="cellIs" dxfId="262" priority="411" stopIfTrue="1" operator="equal">
      <formula>"MPB-53089"</formula>
    </cfRule>
    <cfRule type="cellIs" dxfId="261" priority="412" stopIfTrue="1" operator="equal">
      <formula>"MPB-52501"</formula>
    </cfRule>
  </conditionalFormatting>
  <conditionalFormatting sqref="Y106:AA106">
    <cfRule type="cellIs" dxfId="260" priority="409" stopIfTrue="1" operator="equal">
      <formula>"MPB-52500"</formula>
    </cfRule>
  </conditionalFormatting>
  <conditionalFormatting sqref="Y106:AA106">
    <cfRule type="cellIs" dxfId="259" priority="406" stopIfTrue="1" operator="equal">
      <formula>"プランジャー"</formula>
    </cfRule>
    <cfRule type="cellIs" dxfId="258" priority="407" stopIfTrue="1" operator="equal">
      <formula>"MPB-53089"</formula>
    </cfRule>
    <cfRule type="cellIs" dxfId="257" priority="408" stopIfTrue="1" operator="equal">
      <formula>"MPB-52501"</formula>
    </cfRule>
  </conditionalFormatting>
  <conditionalFormatting sqref="T104:U104">
    <cfRule type="cellIs" dxfId="256" priority="405" stopIfTrue="1" operator="equal">
      <formula>"MPB-52500"</formula>
    </cfRule>
  </conditionalFormatting>
  <conditionalFormatting sqref="T104:U104">
    <cfRule type="cellIs" dxfId="255" priority="402" stopIfTrue="1" operator="equal">
      <formula>"プランジャー"</formula>
    </cfRule>
    <cfRule type="cellIs" dxfId="254" priority="403" stopIfTrue="1" operator="equal">
      <formula>"MPB-53089"</formula>
    </cfRule>
    <cfRule type="cellIs" dxfId="253" priority="404" stopIfTrue="1" operator="equal">
      <formula>"MPB-52501"</formula>
    </cfRule>
  </conditionalFormatting>
  <conditionalFormatting sqref="R104">
    <cfRule type="cellIs" dxfId="252" priority="394" stopIfTrue="1" operator="equal">
      <formula>"プランジャー"</formula>
    </cfRule>
    <cfRule type="cellIs" dxfId="251" priority="395" stopIfTrue="1" operator="equal">
      <formula>"MPB-53089"</formula>
    </cfRule>
    <cfRule type="cellIs" dxfId="250" priority="396" stopIfTrue="1" operator="equal">
      <formula>"MPB-52501"</formula>
    </cfRule>
  </conditionalFormatting>
  <conditionalFormatting sqref="V104">
    <cfRule type="cellIs" dxfId="249" priority="401" stopIfTrue="1" operator="equal">
      <formula>"MPB-52500"</formula>
    </cfRule>
  </conditionalFormatting>
  <conditionalFormatting sqref="V104">
    <cfRule type="cellIs" dxfId="248" priority="398" stopIfTrue="1" operator="equal">
      <formula>"プランジャー"</formula>
    </cfRule>
    <cfRule type="cellIs" dxfId="247" priority="399" stopIfTrue="1" operator="equal">
      <formula>"MPB-53089"</formula>
    </cfRule>
    <cfRule type="cellIs" dxfId="246" priority="400" stopIfTrue="1" operator="equal">
      <formula>"MPB-52501"</formula>
    </cfRule>
  </conditionalFormatting>
  <conditionalFormatting sqref="R104">
    <cfRule type="cellIs" dxfId="245" priority="397" stopIfTrue="1" operator="equal">
      <formula>"MPB-52500"</formula>
    </cfRule>
  </conditionalFormatting>
  <conditionalFormatting sqref="Y101:AA101">
    <cfRule type="cellIs" dxfId="244" priority="378" stopIfTrue="1" operator="equal">
      <formula>"プランジャー"</formula>
    </cfRule>
    <cfRule type="cellIs" dxfId="243" priority="379" stopIfTrue="1" operator="equal">
      <formula>"MPB-53089"</formula>
    </cfRule>
    <cfRule type="cellIs" dxfId="242" priority="380" stopIfTrue="1" operator="equal">
      <formula>"MPB-52501"</formula>
    </cfRule>
  </conditionalFormatting>
  <conditionalFormatting sqref="W101">
    <cfRule type="cellIs" dxfId="241" priority="385" stopIfTrue="1" operator="equal">
      <formula>"MPB-52500"</formula>
    </cfRule>
  </conditionalFormatting>
  <conditionalFormatting sqref="W101">
    <cfRule type="cellIs" dxfId="240" priority="382" stopIfTrue="1" operator="equal">
      <formula>"プランジャー"</formula>
    </cfRule>
    <cfRule type="cellIs" dxfId="239" priority="383" stopIfTrue="1" operator="equal">
      <formula>"MPB-53089"</formula>
    </cfRule>
    <cfRule type="cellIs" dxfId="238" priority="384" stopIfTrue="1" operator="equal">
      <formula>"MPB-52501"</formula>
    </cfRule>
  </conditionalFormatting>
  <conditionalFormatting sqref="Y101:AA101">
    <cfRule type="cellIs" dxfId="237" priority="381" stopIfTrue="1" operator="equal">
      <formula>"MPB-52500"</formula>
    </cfRule>
  </conditionalFormatting>
  <conditionalFormatting sqref="R99:R100 T99:V100">
    <cfRule type="cellIs" dxfId="236" priority="377" stopIfTrue="1" operator="equal">
      <formula>"MPB-52500"</formula>
    </cfRule>
  </conditionalFormatting>
  <conditionalFormatting sqref="R99:R100 T99:V100">
    <cfRule type="cellIs" dxfId="235" priority="374" stopIfTrue="1" operator="equal">
      <formula>"プランジャー"</formula>
    </cfRule>
    <cfRule type="cellIs" dxfId="234" priority="375" stopIfTrue="1" operator="equal">
      <formula>"MPB-53089"</formula>
    </cfRule>
    <cfRule type="cellIs" dxfId="233" priority="376" stopIfTrue="1" operator="equal">
      <formula>"MPB-52501"</formula>
    </cfRule>
  </conditionalFormatting>
  <conditionalFormatting sqref="R97 T97:V97">
    <cfRule type="cellIs" dxfId="232" priority="373" stopIfTrue="1" operator="equal">
      <formula>"MPB-52500"</formula>
    </cfRule>
  </conditionalFormatting>
  <conditionalFormatting sqref="R97 T97:V97">
    <cfRule type="cellIs" dxfId="231" priority="370" stopIfTrue="1" operator="equal">
      <formula>"プランジャー"</formula>
    </cfRule>
    <cfRule type="cellIs" dxfId="230" priority="371" stopIfTrue="1" operator="equal">
      <formula>"MPB-53089"</formula>
    </cfRule>
    <cfRule type="cellIs" dxfId="229" priority="372" stopIfTrue="1" operator="equal">
      <formula>"MPB-52501"</formula>
    </cfRule>
  </conditionalFormatting>
  <conditionalFormatting sqref="T94:V96">
    <cfRule type="cellIs" dxfId="228" priority="342" stopIfTrue="1" operator="equal">
      <formula>"プランジャー"</formula>
    </cfRule>
    <cfRule type="cellIs" dxfId="227" priority="343" stopIfTrue="1" operator="equal">
      <formula>"MPB-53089"</formula>
    </cfRule>
    <cfRule type="cellIs" dxfId="226" priority="344" stopIfTrue="1" operator="equal">
      <formula>"MPB-52501"</formula>
    </cfRule>
  </conditionalFormatting>
  <conditionalFormatting sqref="R94:R96">
    <cfRule type="cellIs" dxfId="225" priority="349" stopIfTrue="1" operator="equal">
      <formula>"MPB-52500"</formula>
    </cfRule>
  </conditionalFormatting>
  <conditionalFormatting sqref="R94:R96">
    <cfRule type="cellIs" dxfId="224" priority="346" stopIfTrue="1" operator="equal">
      <formula>"プランジャー"</formula>
    </cfRule>
    <cfRule type="cellIs" dxfId="223" priority="347" stopIfTrue="1" operator="equal">
      <formula>"MPB-53089"</formula>
    </cfRule>
    <cfRule type="cellIs" dxfId="222" priority="348" stopIfTrue="1" operator="equal">
      <formula>"MPB-52501"</formula>
    </cfRule>
  </conditionalFormatting>
  <conditionalFormatting sqref="T94:V96">
    <cfRule type="cellIs" dxfId="221" priority="345" stopIfTrue="1" operator="equal">
      <formula>"MPB-52500"</formula>
    </cfRule>
  </conditionalFormatting>
  <conditionalFormatting sqref="W99">
    <cfRule type="cellIs" dxfId="220" priority="358" stopIfTrue="1" operator="equal">
      <formula>"プランジャー"</formula>
    </cfRule>
    <cfRule type="cellIs" dxfId="219" priority="359" stopIfTrue="1" operator="equal">
      <formula>"MPB-53089"</formula>
    </cfRule>
    <cfRule type="cellIs" dxfId="218" priority="360" stopIfTrue="1" operator="equal">
      <formula>"MPB-52501"</formula>
    </cfRule>
  </conditionalFormatting>
  <conditionalFormatting sqref="Y99:Z99">
    <cfRule type="cellIs" dxfId="217" priority="369" stopIfTrue="1" operator="equal">
      <formula>"MPB-52500"</formula>
    </cfRule>
  </conditionalFormatting>
  <conditionalFormatting sqref="Y99:Z99">
    <cfRule type="cellIs" dxfId="216" priority="366" stopIfTrue="1" operator="equal">
      <formula>"プランジャー"</formula>
    </cfRule>
    <cfRule type="cellIs" dxfId="215" priority="367" stopIfTrue="1" operator="equal">
      <formula>"MPB-53089"</formula>
    </cfRule>
    <cfRule type="cellIs" dxfId="214" priority="368" stopIfTrue="1" operator="equal">
      <formula>"MPB-52501"</formula>
    </cfRule>
  </conditionalFormatting>
  <conditionalFormatting sqref="AA99">
    <cfRule type="cellIs" dxfId="213" priority="365" stopIfTrue="1" operator="equal">
      <formula>"MPB-52500"</formula>
    </cfRule>
  </conditionalFormatting>
  <conditionalFormatting sqref="AA99">
    <cfRule type="cellIs" dxfId="212" priority="362" stopIfTrue="1" operator="equal">
      <formula>"プランジャー"</formula>
    </cfRule>
    <cfRule type="cellIs" dxfId="211" priority="363" stopIfTrue="1" operator="equal">
      <formula>"MPB-53089"</formula>
    </cfRule>
    <cfRule type="cellIs" dxfId="210" priority="364" stopIfTrue="1" operator="equal">
      <formula>"MPB-52501"</formula>
    </cfRule>
  </conditionalFormatting>
  <conditionalFormatting sqref="W99">
    <cfRule type="cellIs" dxfId="209" priority="361" stopIfTrue="1" operator="equal">
      <formula>"MPB-52500"</formula>
    </cfRule>
  </conditionalFormatting>
  <conditionalFormatting sqref="Y100:AA100">
    <cfRule type="cellIs" dxfId="208" priority="350" stopIfTrue="1" operator="equal">
      <formula>"プランジャー"</formula>
    </cfRule>
    <cfRule type="cellIs" dxfId="207" priority="351" stopIfTrue="1" operator="equal">
      <formula>"MPB-53089"</formula>
    </cfRule>
    <cfRule type="cellIs" dxfId="206" priority="352" stopIfTrue="1" operator="equal">
      <formula>"MPB-52501"</formula>
    </cfRule>
  </conditionalFormatting>
  <conditionalFormatting sqref="W100">
    <cfRule type="cellIs" dxfId="205" priority="357" stopIfTrue="1" operator="equal">
      <formula>"MPB-52500"</formula>
    </cfRule>
  </conditionalFormatting>
  <conditionalFormatting sqref="W100">
    <cfRule type="cellIs" dxfId="204" priority="354" stopIfTrue="1" operator="equal">
      <formula>"プランジャー"</formula>
    </cfRule>
    <cfRule type="cellIs" dxfId="203" priority="355" stopIfTrue="1" operator="equal">
      <formula>"MPB-53089"</formula>
    </cfRule>
    <cfRule type="cellIs" dxfId="202" priority="356" stopIfTrue="1" operator="equal">
      <formula>"MPB-52501"</formula>
    </cfRule>
  </conditionalFormatting>
  <conditionalFormatting sqref="Y100:AA100">
    <cfRule type="cellIs" dxfId="201" priority="353" stopIfTrue="1" operator="equal">
      <formula>"MPB-52500"</formula>
    </cfRule>
  </conditionalFormatting>
  <conditionalFormatting sqref="W94">
    <cfRule type="cellIs" dxfId="200" priority="329" stopIfTrue="1" operator="equal">
      <formula>"MPB-52500"</formula>
    </cfRule>
  </conditionalFormatting>
  <conditionalFormatting sqref="W94">
    <cfRule type="cellIs" dxfId="199" priority="326" stopIfTrue="1" operator="equal">
      <formula>"プランジャー"</formula>
    </cfRule>
    <cfRule type="cellIs" dxfId="198" priority="327" stopIfTrue="1" operator="equal">
      <formula>"MPB-53089"</formula>
    </cfRule>
    <cfRule type="cellIs" dxfId="197" priority="328" stopIfTrue="1" operator="equal">
      <formula>"MPB-52501"</formula>
    </cfRule>
  </conditionalFormatting>
  <conditionalFormatting sqref="Y94:AA94">
    <cfRule type="cellIs" dxfId="196" priority="325" stopIfTrue="1" operator="equal">
      <formula>"MPB-52500"</formula>
    </cfRule>
  </conditionalFormatting>
  <conditionalFormatting sqref="Y94:AA94">
    <cfRule type="cellIs" dxfId="195" priority="322" stopIfTrue="1" operator="equal">
      <formula>"プランジャー"</formula>
    </cfRule>
    <cfRule type="cellIs" dxfId="194" priority="323" stopIfTrue="1" operator="equal">
      <formula>"MPB-53089"</formula>
    </cfRule>
    <cfRule type="cellIs" dxfId="193" priority="324" stopIfTrue="1" operator="equal">
      <formula>"MPB-52501"</formula>
    </cfRule>
  </conditionalFormatting>
  <conditionalFormatting sqref="C65:F69">
    <cfRule type="cellIs" dxfId="192" priority="277" stopIfTrue="1" operator="equal">
      <formula>"MPB-52500"</formula>
    </cfRule>
  </conditionalFormatting>
  <conditionalFormatting sqref="C65:F69">
    <cfRule type="cellIs" dxfId="191" priority="274" stopIfTrue="1" operator="equal">
      <formula>"プランジャー"</formula>
    </cfRule>
    <cfRule type="cellIs" dxfId="190" priority="275" stopIfTrue="1" operator="equal">
      <formula>"MPB-53089"</formula>
    </cfRule>
    <cfRule type="cellIs" dxfId="189" priority="276" stopIfTrue="1" operator="equal">
      <formula>"MPB-52501"</formula>
    </cfRule>
  </conditionalFormatting>
  <conditionalFormatting sqref="C71:F85">
    <cfRule type="cellIs" dxfId="188" priority="273" stopIfTrue="1" operator="equal">
      <formula>"MPB-52500"</formula>
    </cfRule>
  </conditionalFormatting>
  <conditionalFormatting sqref="C71:F85">
    <cfRule type="cellIs" dxfId="187" priority="270" stopIfTrue="1" operator="equal">
      <formula>"プランジャー"</formula>
    </cfRule>
    <cfRule type="cellIs" dxfId="186" priority="271" stopIfTrue="1" operator="equal">
      <formula>"MPB-53089"</formula>
    </cfRule>
    <cfRule type="cellIs" dxfId="185" priority="272" stopIfTrue="1" operator="equal">
      <formula>"MPB-52501"</formula>
    </cfRule>
  </conditionalFormatting>
  <conditionalFormatting sqref="C86:F90">
    <cfRule type="cellIs" dxfId="184" priority="269" stopIfTrue="1" operator="equal">
      <formula>"MPB-52500"</formula>
    </cfRule>
  </conditionalFormatting>
  <conditionalFormatting sqref="C86:F90">
    <cfRule type="cellIs" dxfId="183" priority="266" stopIfTrue="1" operator="equal">
      <formula>"プランジャー"</formula>
    </cfRule>
    <cfRule type="cellIs" dxfId="182" priority="267" stopIfTrue="1" operator="equal">
      <formula>"MPB-53089"</formula>
    </cfRule>
    <cfRule type="cellIs" dxfId="181" priority="268" stopIfTrue="1" operator="equal">
      <formula>"MPB-52501"</formula>
    </cfRule>
  </conditionalFormatting>
  <conditionalFormatting sqref="C92:F106">
    <cfRule type="cellIs" dxfId="180" priority="265" stopIfTrue="1" operator="equal">
      <formula>"MPB-52500"</formula>
    </cfRule>
  </conditionalFormatting>
  <conditionalFormatting sqref="C92:F106">
    <cfRule type="cellIs" dxfId="179" priority="262" stopIfTrue="1" operator="equal">
      <formula>"プランジャー"</formula>
    </cfRule>
    <cfRule type="cellIs" dxfId="178" priority="263" stopIfTrue="1" operator="equal">
      <formula>"MPB-53089"</formula>
    </cfRule>
    <cfRule type="cellIs" dxfId="177" priority="264" stopIfTrue="1" operator="equal">
      <formula>"MPB-52501"</formula>
    </cfRule>
  </conditionalFormatting>
  <conditionalFormatting sqref="C135:D139">
    <cfRule type="cellIs" dxfId="176" priority="261" stopIfTrue="1" operator="equal">
      <formula>"MPB-52500"</formula>
    </cfRule>
  </conditionalFormatting>
  <conditionalFormatting sqref="C135:D139">
    <cfRule type="cellIs" dxfId="175" priority="258" stopIfTrue="1" operator="equal">
      <formula>"プランジャー"</formula>
    </cfRule>
    <cfRule type="cellIs" dxfId="174" priority="259" stopIfTrue="1" operator="equal">
      <formula>"MPB-53089"</formula>
    </cfRule>
    <cfRule type="cellIs" dxfId="173" priority="260" stopIfTrue="1" operator="equal">
      <formula>"MPB-52501"</formula>
    </cfRule>
  </conditionalFormatting>
  <conditionalFormatting sqref="C141:D155">
    <cfRule type="cellIs" dxfId="172" priority="257" stopIfTrue="1" operator="equal">
      <formula>"MPB-52500"</formula>
    </cfRule>
  </conditionalFormatting>
  <conditionalFormatting sqref="C141:D155">
    <cfRule type="cellIs" dxfId="171" priority="254" stopIfTrue="1" operator="equal">
      <formula>"プランジャー"</formula>
    </cfRule>
    <cfRule type="cellIs" dxfId="170" priority="255" stopIfTrue="1" operator="equal">
      <formula>"MPB-53089"</formula>
    </cfRule>
    <cfRule type="cellIs" dxfId="169" priority="256" stopIfTrue="1" operator="equal">
      <formula>"MPB-52501"</formula>
    </cfRule>
  </conditionalFormatting>
  <conditionalFormatting sqref="E111:F111">
    <cfRule type="cellIs" dxfId="168" priority="253" stopIfTrue="1" operator="equal">
      <formula>"MPB-52500"</formula>
    </cfRule>
  </conditionalFormatting>
  <conditionalFormatting sqref="E111:G111 B111:C111">
    <cfRule type="cellIs" dxfId="167" priority="250" stopIfTrue="1" operator="equal">
      <formula>"プランジャー"</formula>
    </cfRule>
    <cfRule type="cellIs" dxfId="166" priority="251" stopIfTrue="1" operator="equal">
      <formula>"MPB-53089"</formula>
    </cfRule>
    <cfRule type="cellIs" dxfId="165" priority="252" stopIfTrue="1" operator="equal">
      <formula>"MPB-52501"</formula>
    </cfRule>
  </conditionalFormatting>
  <conditionalFormatting sqref="C111">
    <cfRule type="cellIs" dxfId="164" priority="249" stopIfTrue="1" operator="equal">
      <formula>"MPB-52500"</formula>
    </cfRule>
  </conditionalFormatting>
  <conditionalFormatting sqref="W26:AA26">
    <cfRule type="cellIs" dxfId="163" priority="228" stopIfTrue="1" operator="equal">
      <formula>"MPB-52500"</formula>
    </cfRule>
  </conditionalFormatting>
  <conditionalFormatting sqref="W26:AA26">
    <cfRule type="cellIs" dxfId="162" priority="225" stopIfTrue="1" operator="equal">
      <formula>"プランジャー"</formula>
    </cfRule>
    <cfRule type="cellIs" dxfId="161" priority="226" stopIfTrue="1" operator="equal">
      <formula>"MPB-53089"</formula>
    </cfRule>
    <cfRule type="cellIs" dxfId="160" priority="227" stopIfTrue="1" operator="equal">
      <formula>"MPB-52501"</formula>
    </cfRule>
  </conditionalFormatting>
  <conditionalFormatting sqref="W20:AA25">
    <cfRule type="cellIs" dxfId="159" priority="220" stopIfTrue="1" operator="equal">
      <formula>"MPB-52500"</formula>
    </cfRule>
  </conditionalFormatting>
  <conditionalFormatting sqref="W20:AA25">
    <cfRule type="cellIs" dxfId="158" priority="217" stopIfTrue="1" operator="equal">
      <formula>"プランジャー"</formula>
    </cfRule>
    <cfRule type="cellIs" dxfId="157" priority="218" stopIfTrue="1" operator="equal">
      <formula>"MPB-53089"</formula>
    </cfRule>
    <cfRule type="cellIs" dxfId="156" priority="219" stopIfTrue="1" operator="equal">
      <formula>"MPB-52501"</formula>
    </cfRule>
  </conditionalFormatting>
  <conditionalFormatting sqref="W31:AA31">
    <cfRule type="cellIs" dxfId="155" priority="212" stopIfTrue="1" operator="equal">
      <formula>"MPB-52500"</formula>
    </cfRule>
  </conditionalFormatting>
  <conditionalFormatting sqref="W31:AA31">
    <cfRule type="cellIs" dxfId="154" priority="209" stopIfTrue="1" operator="equal">
      <formula>"プランジャー"</formula>
    </cfRule>
    <cfRule type="cellIs" dxfId="153" priority="210" stopIfTrue="1" operator="equal">
      <formula>"MPB-53089"</formula>
    </cfRule>
    <cfRule type="cellIs" dxfId="152" priority="211" stopIfTrue="1" operator="equal">
      <formula>"MPB-52501"</formula>
    </cfRule>
  </conditionalFormatting>
  <conditionalFormatting sqref="W36:AA36">
    <cfRule type="cellIs" dxfId="151" priority="204" stopIfTrue="1" operator="equal">
      <formula>"MPB-52500"</formula>
    </cfRule>
  </conditionalFormatting>
  <conditionalFormatting sqref="W36:AA36">
    <cfRule type="cellIs" dxfId="150" priority="201" stopIfTrue="1" operator="equal">
      <formula>"プランジャー"</formula>
    </cfRule>
    <cfRule type="cellIs" dxfId="149" priority="202" stopIfTrue="1" operator="equal">
      <formula>"MPB-53089"</formula>
    </cfRule>
    <cfRule type="cellIs" dxfId="148" priority="203" stopIfTrue="1" operator="equal">
      <formula>"MPB-52501"</formula>
    </cfRule>
  </conditionalFormatting>
  <conditionalFormatting sqref="W41:AA48">
    <cfRule type="cellIs" dxfId="147" priority="196" stopIfTrue="1" operator="equal">
      <formula>"MPB-52500"</formula>
    </cfRule>
  </conditionalFormatting>
  <conditionalFormatting sqref="W41:AA48">
    <cfRule type="cellIs" dxfId="146" priority="193" stopIfTrue="1" operator="equal">
      <formula>"プランジャー"</formula>
    </cfRule>
    <cfRule type="cellIs" dxfId="145" priority="194" stopIfTrue="1" operator="equal">
      <formula>"MPB-53089"</formula>
    </cfRule>
    <cfRule type="cellIs" dxfId="144" priority="195" stopIfTrue="1" operator="equal">
      <formula>"MPB-52501"</formula>
    </cfRule>
  </conditionalFormatting>
  <conditionalFormatting sqref="W53:AA53">
    <cfRule type="cellIs" dxfId="143" priority="188" stopIfTrue="1" operator="equal">
      <formula>"MPB-52500"</formula>
    </cfRule>
  </conditionalFormatting>
  <conditionalFormatting sqref="W53:AA53">
    <cfRule type="cellIs" dxfId="142" priority="185" stopIfTrue="1" operator="equal">
      <formula>"プランジャー"</formula>
    </cfRule>
    <cfRule type="cellIs" dxfId="141" priority="186" stopIfTrue="1" operator="equal">
      <formula>"MPB-53089"</formula>
    </cfRule>
    <cfRule type="cellIs" dxfId="140" priority="187" stopIfTrue="1" operator="equal">
      <formula>"MPB-52501"</formula>
    </cfRule>
  </conditionalFormatting>
  <conditionalFormatting sqref="W58:AA58">
    <cfRule type="cellIs" dxfId="139" priority="180" stopIfTrue="1" operator="equal">
      <formula>"MPB-52500"</formula>
    </cfRule>
  </conditionalFormatting>
  <conditionalFormatting sqref="W58:AA58">
    <cfRule type="cellIs" dxfId="138" priority="177" stopIfTrue="1" operator="equal">
      <formula>"プランジャー"</formula>
    </cfRule>
    <cfRule type="cellIs" dxfId="137" priority="178" stopIfTrue="1" operator="equal">
      <formula>"MPB-53089"</formula>
    </cfRule>
    <cfRule type="cellIs" dxfId="136" priority="179" stopIfTrue="1" operator="equal">
      <formula>"MPB-52501"</formula>
    </cfRule>
  </conditionalFormatting>
  <conditionalFormatting sqref="W63:AA70">
    <cfRule type="cellIs" dxfId="135" priority="172" stopIfTrue="1" operator="equal">
      <formula>"MPB-52500"</formula>
    </cfRule>
  </conditionalFormatting>
  <conditionalFormatting sqref="W63:AA70">
    <cfRule type="cellIs" dxfId="134" priority="169" stopIfTrue="1" operator="equal">
      <formula>"プランジャー"</formula>
    </cfRule>
    <cfRule type="cellIs" dxfId="133" priority="170" stopIfTrue="1" operator="equal">
      <formula>"MPB-53089"</formula>
    </cfRule>
    <cfRule type="cellIs" dxfId="132" priority="171" stopIfTrue="1" operator="equal">
      <formula>"MPB-52501"</formula>
    </cfRule>
  </conditionalFormatting>
  <conditionalFormatting sqref="W75:AA75">
    <cfRule type="cellIs" dxfId="131" priority="164" stopIfTrue="1" operator="equal">
      <formula>"MPB-52500"</formula>
    </cfRule>
  </conditionalFormatting>
  <conditionalFormatting sqref="W75:AA75">
    <cfRule type="cellIs" dxfId="130" priority="161" stopIfTrue="1" operator="equal">
      <formula>"プランジャー"</formula>
    </cfRule>
    <cfRule type="cellIs" dxfId="129" priority="162" stopIfTrue="1" operator="equal">
      <formula>"MPB-53089"</formula>
    </cfRule>
    <cfRule type="cellIs" dxfId="128" priority="163" stopIfTrue="1" operator="equal">
      <formula>"MPB-52501"</formula>
    </cfRule>
  </conditionalFormatting>
  <conditionalFormatting sqref="W80:AA80">
    <cfRule type="cellIs" dxfId="127" priority="156" stopIfTrue="1" operator="equal">
      <formula>"MPB-52500"</formula>
    </cfRule>
  </conditionalFormatting>
  <conditionalFormatting sqref="W80:AA80">
    <cfRule type="cellIs" dxfId="126" priority="153" stopIfTrue="1" operator="equal">
      <formula>"プランジャー"</formula>
    </cfRule>
    <cfRule type="cellIs" dxfId="125" priority="154" stopIfTrue="1" operator="equal">
      <formula>"MPB-53089"</formula>
    </cfRule>
    <cfRule type="cellIs" dxfId="124" priority="155" stopIfTrue="1" operator="equal">
      <formula>"MPB-52501"</formula>
    </cfRule>
  </conditionalFormatting>
  <conditionalFormatting sqref="W85:AA92">
    <cfRule type="cellIs" dxfId="123" priority="148" stopIfTrue="1" operator="equal">
      <formula>"MPB-52500"</formula>
    </cfRule>
  </conditionalFormatting>
  <conditionalFormatting sqref="W85:AA92">
    <cfRule type="cellIs" dxfId="122" priority="145" stopIfTrue="1" operator="equal">
      <formula>"プランジャー"</formula>
    </cfRule>
    <cfRule type="cellIs" dxfId="121" priority="146" stopIfTrue="1" operator="equal">
      <formula>"MPB-53089"</formula>
    </cfRule>
    <cfRule type="cellIs" dxfId="120" priority="147" stopIfTrue="1" operator="equal">
      <formula>"MPB-52501"</formula>
    </cfRule>
  </conditionalFormatting>
  <conditionalFormatting sqref="W97:AA97">
    <cfRule type="cellIs" dxfId="119" priority="140" stopIfTrue="1" operator="equal">
      <formula>"MPB-52500"</formula>
    </cfRule>
  </conditionalFormatting>
  <conditionalFormatting sqref="W97:AA97">
    <cfRule type="cellIs" dxfId="118" priority="137" stopIfTrue="1" operator="equal">
      <formula>"プランジャー"</formula>
    </cfRule>
    <cfRule type="cellIs" dxfId="117" priority="138" stopIfTrue="1" operator="equal">
      <formula>"MPB-53089"</formula>
    </cfRule>
    <cfRule type="cellIs" dxfId="116" priority="139" stopIfTrue="1" operator="equal">
      <formula>"MPB-52501"</formula>
    </cfRule>
  </conditionalFormatting>
  <conditionalFormatting sqref="W102:AA102">
    <cfRule type="cellIs" dxfId="115" priority="132" stopIfTrue="1" operator="equal">
      <formula>"MPB-52500"</formula>
    </cfRule>
  </conditionalFormatting>
  <conditionalFormatting sqref="W102:AA102">
    <cfRule type="cellIs" dxfId="114" priority="129" stopIfTrue="1" operator="equal">
      <formula>"プランジャー"</formula>
    </cfRule>
    <cfRule type="cellIs" dxfId="113" priority="130" stopIfTrue="1" operator="equal">
      <formula>"MPB-53089"</formula>
    </cfRule>
    <cfRule type="cellIs" dxfId="112" priority="131" stopIfTrue="1" operator="equal">
      <formula>"MPB-52501"</formula>
    </cfRule>
  </conditionalFormatting>
  <conditionalFormatting sqref="W107:AA107">
    <cfRule type="cellIs" dxfId="111" priority="124" stopIfTrue="1" operator="equal">
      <formula>"MPB-52500"</formula>
    </cfRule>
  </conditionalFormatting>
  <conditionalFormatting sqref="W107:AA107">
    <cfRule type="cellIs" dxfId="110" priority="121" stopIfTrue="1" operator="equal">
      <formula>"プランジャー"</formula>
    </cfRule>
    <cfRule type="cellIs" dxfId="109" priority="122" stopIfTrue="1" operator="equal">
      <formula>"MPB-53089"</formula>
    </cfRule>
    <cfRule type="cellIs" dxfId="108" priority="123" stopIfTrue="1" operator="equal">
      <formula>"MPB-52501"</formula>
    </cfRule>
  </conditionalFormatting>
  <conditionalFormatting sqref="W104:AA104">
    <cfRule type="cellIs" dxfId="107" priority="120" stopIfTrue="1" operator="equal">
      <formula>"MPB-52500"</formula>
    </cfRule>
  </conditionalFormatting>
  <conditionalFormatting sqref="W104:AA104">
    <cfRule type="cellIs" dxfId="106" priority="117" stopIfTrue="1" operator="equal">
      <formula>"プランジャー"</formula>
    </cfRule>
    <cfRule type="cellIs" dxfId="105" priority="118" stopIfTrue="1" operator="equal">
      <formula>"MPB-53089"</formula>
    </cfRule>
    <cfRule type="cellIs" dxfId="104" priority="119" stopIfTrue="1" operator="equal">
      <formula>"MPB-52501"</formula>
    </cfRule>
  </conditionalFormatting>
  <conditionalFormatting sqref="W95:AA95">
    <cfRule type="cellIs" dxfId="103" priority="116" stopIfTrue="1" operator="equal">
      <formula>"MPB-52500"</formula>
    </cfRule>
  </conditionalFormatting>
  <conditionalFormatting sqref="W95:AA95">
    <cfRule type="cellIs" dxfId="102" priority="113" stopIfTrue="1" operator="equal">
      <formula>"プランジャー"</formula>
    </cfRule>
    <cfRule type="cellIs" dxfId="101" priority="114" stopIfTrue="1" operator="equal">
      <formula>"MPB-53089"</formula>
    </cfRule>
    <cfRule type="cellIs" dxfId="100" priority="115" stopIfTrue="1" operator="equal">
      <formula>"MPB-52501"</formula>
    </cfRule>
  </conditionalFormatting>
  <conditionalFormatting sqref="W82:AA82">
    <cfRule type="cellIs" dxfId="99" priority="112" stopIfTrue="1" operator="equal">
      <formula>"MPB-52500"</formula>
    </cfRule>
  </conditionalFormatting>
  <conditionalFormatting sqref="W82:AA82">
    <cfRule type="cellIs" dxfId="98" priority="109" stopIfTrue="1" operator="equal">
      <formula>"プランジャー"</formula>
    </cfRule>
    <cfRule type="cellIs" dxfId="97" priority="110" stopIfTrue="1" operator="equal">
      <formula>"MPB-53089"</formula>
    </cfRule>
    <cfRule type="cellIs" dxfId="96" priority="111" stopIfTrue="1" operator="equal">
      <formula>"MPB-52501"</formula>
    </cfRule>
  </conditionalFormatting>
  <conditionalFormatting sqref="W73:AA73">
    <cfRule type="cellIs" dxfId="95" priority="108" stopIfTrue="1" operator="equal">
      <formula>"MPB-52500"</formula>
    </cfRule>
  </conditionalFormatting>
  <conditionalFormatting sqref="W73:AA73">
    <cfRule type="cellIs" dxfId="94" priority="105" stopIfTrue="1" operator="equal">
      <formula>"プランジャー"</formula>
    </cfRule>
    <cfRule type="cellIs" dxfId="93" priority="106" stopIfTrue="1" operator="equal">
      <formula>"MPB-53089"</formula>
    </cfRule>
    <cfRule type="cellIs" dxfId="92" priority="107" stopIfTrue="1" operator="equal">
      <formula>"MPB-52501"</formula>
    </cfRule>
  </conditionalFormatting>
  <conditionalFormatting sqref="W60:AA60">
    <cfRule type="cellIs" dxfId="91" priority="104" stopIfTrue="1" operator="equal">
      <formula>"MPB-52500"</formula>
    </cfRule>
  </conditionalFormatting>
  <conditionalFormatting sqref="W60:AA60">
    <cfRule type="cellIs" dxfId="90" priority="101" stopIfTrue="1" operator="equal">
      <formula>"プランジャー"</formula>
    </cfRule>
    <cfRule type="cellIs" dxfId="89" priority="102" stopIfTrue="1" operator="equal">
      <formula>"MPB-53089"</formula>
    </cfRule>
    <cfRule type="cellIs" dxfId="88" priority="103" stopIfTrue="1" operator="equal">
      <formula>"MPB-52501"</formula>
    </cfRule>
  </conditionalFormatting>
  <conditionalFormatting sqref="W51:AA51">
    <cfRule type="cellIs" dxfId="87" priority="100" stopIfTrue="1" operator="equal">
      <formula>"MPB-52500"</formula>
    </cfRule>
  </conditionalFormatting>
  <conditionalFormatting sqref="W51:AA51">
    <cfRule type="cellIs" dxfId="86" priority="97" stopIfTrue="1" operator="equal">
      <formula>"プランジャー"</formula>
    </cfRule>
    <cfRule type="cellIs" dxfId="85" priority="98" stopIfTrue="1" operator="equal">
      <formula>"MPB-53089"</formula>
    </cfRule>
    <cfRule type="cellIs" dxfId="84" priority="99" stopIfTrue="1" operator="equal">
      <formula>"MPB-52501"</formula>
    </cfRule>
  </conditionalFormatting>
  <conditionalFormatting sqref="W38:AA38">
    <cfRule type="cellIs" dxfId="83" priority="96" stopIfTrue="1" operator="equal">
      <formula>"MPB-52500"</formula>
    </cfRule>
  </conditionalFormatting>
  <conditionalFormatting sqref="W38:AA38">
    <cfRule type="cellIs" dxfId="82" priority="93" stopIfTrue="1" operator="equal">
      <formula>"プランジャー"</formula>
    </cfRule>
    <cfRule type="cellIs" dxfId="81" priority="94" stopIfTrue="1" operator="equal">
      <formula>"MPB-53089"</formula>
    </cfRule>
    <cfRule type="cellIs" dxfId="80" priority="95" stopIfTrue="1" operator="equal">
      <formula>"MPB-52501"</formula>
    </cfRule>
  </conditionalFormatting>
  <conditionalFormatting sqref="W29:AA29">
    <cfRule type="cellIs" dxfId="79" priority="92" stopIfTrue="1" operator="equal">
      <formula>"MPB-52500"</formula>
    </cfRule>
  </conditionalFormatting>
  <conditionalFormatting sqref="W29:AA29">
    <cfRule type="cellIs" dxfId="78" priority="89" stopIfTrue="1" operator="equal">
      <formula>"プランジャー"</formula>
    </cfRule>
    <cfRule type="cellIs" dxfId="77" priority="90" stopIfTrue="1" operator="equal">
      <formula>"MPB-53089"</formula>
    </cfRule>
    <cfRule type="cellIs" dxfId="76" priority="91" stopIfTrue="1" operator="equal">
      <formula>"MPB-52501"</formula>
    </cfRule>
  </conditionalFormatting>
  <conditionalFormatting sqref="M63:Q70">
    <cfRule type="cellIs" dxfId="75" priority="88" stopIfTrue="1" operator="equal">
      <formula>"MPB-52500"</formula>
    </cfRule>
  </conditionalFormatting>
  <conditionalFormatting sqref="M63:Q70">
    <cfRule type="cellIs" dxfId="74" priority="85" stopIfTrue="1" operator="equal">
      <formula>"プランジャー"</formula>
    </cfRule>
    <cfRule type="cellIs" dxfId="73" priority="86" stopIfTrue="1" operator="equal">
      <formula>"MPB-53089"</formula>
    </cfRule>
    <cfRule type="cellIs" dxfId="72" priority="87" stopIfTrue="1" operator="equal">
      <formula>"MPB-52501"</formula>
    </cfRule>
  </conditionalFormatting>
  <conditionalFormatting sqref="M75:Q75">
    <cfRule type="cellIs" dxfId="71" priority="84" stopIfTrue="1" operator="equal">
      <formula>"MPB-52500"</formula>
    </cfRule>
  </conditionalFormatting>
  <conditionalFormatting sqref="M75:Q75">
    <cfRule type="cellIs" dxfId="70" priority="81" stopIfTrue="1" operator="equal">
      <formula>"プランジャー"</formula>
    </cfRule>
    <cfRule type="cellIs" dxfId="69" priority="82" stopIfTrue="1" operator="equal">
      <formula>"MPB-53089"</formula>
    </cfRule>
    <cfRule type="cellIs" dxfId="68" priority="83" stopIfTrue="1" operator="equal">
      <formula>"MPB-52501"</formula>
    </cfRule>
  </conditionalFormatting>
  <conditionalFormatting sqref="M80:Q80">
    <cfRule type="cellIs" dxfId="67" priority="80" stopIfTrue="1" operator="equal">
      <formula>"MPB-52500"</formula>
    </cfRule>
  </conditionalFormatting>
  <conditionalFormatting sqref="M80:Q80">
    <cfRule type="cellIs" dxfId="66" priority="77" stopIfTrue="1" operator="equal">
      <formula>"プランジャー"</formula>
    </cfRule>
    <cfRule type="cellIs" dxfId="65" priority="78" stopIfTrue="1" operator="equal">
      <formula>"MPB-53089"</formula>
    </cfRule>
    <cfRule type="cellIs" dxfId="64" priority="79" stopIfTrue="1" operator="equal">
      <formula>"MPB-52501"</formula>
    </cfRule>
  </conditionalFormatting>
  <conditionalFormatting sqref="M85:Q91">
    <cfRule type="cellIs" dxfId="63" priority="76" stopIfTrue="1" operator="equal">
      <formula>"MPB-52500"</formula>
    </cfRule>
  </conditionalFormatting>
  <conditionalFormatting sqref="M85:Q91">
    <cfRule type="cellIs" dxfId="62" priority="73" stopIfTrue="1" operator="equal">
      <formula>"プランジャー"</formula>
    </cfRule>
    <cfRule type="cellIs" dxfId="61" priority="74" stopIfTrue="1" operator="equal">
      <formula>"MPB-53089"</formula>
    </cfRule>
    <cfRule type="cellIs" dxfId="60" priority="75" stopIfTrue="1" operator="equal">
      <formula>"MPB-52501"</formula>
    </cfRule>
  </conditionalFormatting>
  <conditionalFormatting sqref="M41:Q48">
    <cfRule type="cellIs" dxfId="59" priority="60" stopIfTrue="1" operator="equal">
      <formula>"MPB-52500"</formula>
    </cfRule>
  </conditionalFormatting>
  <conditionalFormatting sqref="M41:Q48">
    <cfRule type="cellIs" dxfId="58" priority="57" stopIfTrue="1" operator="equal">
      <formula>"プランジャー"</formula>
    </cfRule>
    <cfRule type="cellIs" dxfId="57" priority="58" stopIfTrue="1" operator="equal">
      <formula>"MPB-53089"</formula>
    </cfRule>
    <cfRule type="cellIs" dxfId="56" priority="59" stopIfTrue="1" operator="equal">
      <formula>"MPB-52501"</formula>
    </cfRule>
  </conditionalFormatting>
  <conditionalFormatting sqref="M26:Q26">
    <cfRule type="cellIs" dxfId="55" priority="56" stopIfTrue="1" operator="equal">
      <formula>"MPB-52500"</formula>
    </cfRule>
  </conditionalFormatting>
  <conditionalFormatting sqref="M26:Q26">
    <cfRule type="cellIs" dxfId="54" priority="53" stopIfTrue="1" operator="equal">
      <formula>"プランジャー"</formula>
    </cfRule>
    <cfRule type="cellIs" dxfId="53" priority="54" stopIfTrue="1" operator="equal">
      <formula>"MPB-53089"</formula>
    </cfRule>
    <cfRule type="cellIs" dxfId="52" priority="55" stopIfTrue="1" operator="equal">
      <formula>"MPB-52501"</formula>
    </cfRule>
  </conditionalFormatting>
  <conditionalFormatting sqref="M20:Q25">
    <cfRule type="cellIs" dxfId="51" priority="52" stopIfTrue="1" operator="equal">
      <formula>"MPB-52500"</formula>
    </cfRule>
  </conditionalFormatting>
  <conditionalFormatting sqref="M20:Q25">
    <cfRule type="cellIs" dxfId="50" priority="49" stopIfTrue="1" operator="equal">
      <formula>"プランジャー"</formula>
    </cfRule>
    <cfRule type="cellIs" dxfId="49" priority="50" stopIfTrue="1" operator="equal">
      <formula>"MPB-53089"</formula>
    </cfRule>
    <cfRule type="cellIs" dxfId="48" priority="51" stopIfTrue="1" operator="equal">
      <formula>"MPB-52501"</formula>
    </cfRule>
  </conditionalFormatting>
  <conditionalFormatting sqref="M36:Q36">
    <cfRule type="cellIs" dxfId="47" priority="48" stopIfTrue="1" operator="equal">
      <formula>"MPB-52500"</formula>
    </cfRule>
  </conditionalFormatting>
  <conditionalFormatting sqref="M36:Q36">
    <cfRule type="cellIs" dxfId="46" priority="45" stopIfTrue="1" operator="equal">
      <formula>"プランジャー"</formula>
    </cfRule>
    <cfRule type="cellIs" dxfId="45" priority="46" stopIfTrue="1" operator="equal">
      <formula>"MPB-53089"</formula>
    </cfRule>
    <cfRule type="cellIs" dxfId="44" priority="47" stopIfTrue="1" operator="equal">
      <formula>"MPB-52501"</formula>
    </cfRule>
  </conditionalFormatting>
  <conditionalFormatting sqref="M31:Q31">
    <cfRule type="cellIs" dxfId="43" priority="44" stopIfTrue="1" operator="equal">
      <formula>"MPB-52500"</formula>
    </cfRule>
  </conditionalFormatting>
  <conditionalFormatting sqref="M31:Q31">
    <cfRule type="cellIs" dxfId="42" priority="41" stopIfTrue="1" operator="equal">
      <formula>"プランジャー"</formula>
    </cfRule>
    <cfRule type="cellIs" dxfId="41" priority="42" stopIfTrue="1" operator="equal">
      <formula>"MPB-53089"</formula>
    </cfRule>
    <cfRule type="cellIs" dxfId="40" priority="43" stopIfTrue="1" operator="equal">
      <formula>"MPB-52501"</formula>
    </cfRule>
  </conditionalFormatting>
  <conditionalFormatting sqref="M53:Q53">
    <cfRule type="cellIs" dxfId="39" priority="40" stopIfTrue="1" operator="equal">
      <formula>"MPB-52500"</formula>
    </cfRule>
  </conditionalFormatting>
  <conditionalFormatting sqref="M53:Q53">
    <cfRule type="cellIs" dxfId="38" priority="37" stopIfTrue="1" operator="equal">
      <formula>"プランジャー"</formula>
    </cfRule>
    <cfRule type="cellIs" dxfId="37" priority="38" stopIfTrue="1" operator="equal">
      <formula>"MPB-53089"</formula>
    </cfRule>
    <cfRule type="cellIs" dxfId="36" priority="39" stopIfTrue="1" operator="equal">
      <formula>"MPB-52501"</formula>
    </cfRule>
  </conditionalFormatting>
  <conditionalFormatting sqref="M58:Q58">
    <cfRule type="cellIs" dxfId="35" priority="36" stopIfTrue="1" operator="equal">
      <formula>"MPB-52500"</formula>
    </cfRule>
  </conditionalFormatting>
  <conditionalFormatting sqref="M58:Q58">
    <cfRule type="cellIs" dxfId="34" priority="33" stopIfTrue="1" operator="equal">
      <formula>"プランジャー"</formula>
    </cfRule>
    <cfRule type="cellIs" dxfId="33" priority="34" stopIfTrue="1" operator="equal">
      <formula>"MPB-53089"</formula>
    </cfRule>
    <cfRule type="cellIs" dxfId="32" priority="35" stopIfTrue="1" operator="equal">
      <formula>"MPB-52501"</formula>
    </cfRule>
  </conditionalFormatting>
  <conditionalFormatting sqref="O92 Q92">
    <cfRule type="cellIs" dxfId="31" priority="32" stopIfTrue="1" operator="equal">
      <formula>"MPB-52500"</formula>
    </cfRule>
  </conditionalFormatting>
  <conditionalFormatting sqref="O92 Q92">
    <cfRule type="cellIs" dxfId="30" priority="29" stopIfTrue="1" operator="equal">
      <formula>"プランジャー"</formula>
    </cfRule>
    <cfRule type="cellIs" dxfId="29" priority="30" stopIfTrue="1" operator="equal">
      <formula>"MPB-53089"</formula>
    </cfRule>
    <cfRule type="cellIs" dxfId="28" priority="31" stopIfTrue="1" operator="equal">
      <formula>"MPB-52501"</formula>
    </cfRule>
  </conditionalFormatting>
  <conditionalFormatting sqref="M104 O104 M100 O93 O100 M92:M93 Q100 Q93 Q104">
    <cfRule type="cellIs" dxfId="27" priority="28" stopIfTrue="1" operator="equal">
      <formula>"MPB-52500"</formula>
    </cfRule>
  </conditionalFormatting>
  <conditionalFormatting sqref="M104 O104 M100 O93 O100 M92:M93 Q100 Q93 Q104">
    <cfRule type="cellIs" dxfId="26" priority="25" stopIfTrue="1" operator="equal">
      <formula>"プランジャー"</formula>
    </cfRule>
    <cfRule type="cellIs" dxfId="25" priority="26" stopIfTrue="1" operator="equal">
      <formula>"MPB-53089"</formula>
    </cfRule>
    <cfRule type="cellIs" dxfId="24" priority="27" stopIfTrue="1" operator="equal">
      <formula>"MPB-52501"</formula>
    </cfRule>
  </conditionalFormatting>
  <conditionalFormatting sqref="P92:P106">
    <cfRule type="cellIs" dxfId="23" priority="24" stopIfTrue="1" operator="equal">
      <formula>"MPB-52500"</formula>
    </cfRule>
  </conditionalFormatting>
  <conditionalFormatting sqref="P92:P106">
    <cfRule type="cellIs" dxfId="22" priority="21" stopIfTrue="1" operator="equal">
      <formula>"プランジャー"</formula>
    </cfRule>
    <cfRule type="cellIs" dxfId="21" priority="22" stopIfTrue="1" operator="equal">
      <formula>"MPB-53089"</formula>
    </cfRule>
    <cfRule type="cellIs" dxfId="20" priority="23" stopIfTrue="1" operator="equal">
      <formula>"MPB-52501"</formula>
    </cfRule>
  </conditionalFormatting>
  <conditionalFormatting sqref="M106:M107 O107:Q107 O106 Q106">
    <cfRule type="cellIs" dxfId="19" priority="13" stopIfTrue="1" operator="equal">
      <formula>"プランジャー"</formula>
    </cfRule>
    <cfRule type="cellIs" dxfId="18" priority="14" stopIfTrue="1" operator="equal">
      <formula>"MPB-53089"</formula>
    </cfRule>
    <cfRule type="cellIs" dxfId="17" priority="15" stopIfTrue="1" operator="equal">
      <formula>"MPB-52501"</formula>
    </cfRule>
  </conditionalFormatting>
  <conditionalFormatting sqref="M105 O105 Q105">
    <cfRule type="cellIs" dxfId="16" priority="20" stopIfTrue="1" operator="equal">
      <formula>"MPB-52500"</formula>
    </cfRule>
  </conditionalFormatting>
  <conditionalFormatting sqref="M105 O105 Q105">
    <cfRule type="cellIs" dxfId="15" priority="17" stopIfTrue="1" operator="equal">
      <formula>"プランジャー"</formula>
    </cfRule>
    <cfRule type="cellIs" dxfId="14" priority="18" stopIfTrue="1" operator="equal">
      <formula>"MPB-53089"</formula>
    </cfRule>
    <cfRule type="cellIs" dxfId="13" priority="19" stopIfTrue="1" operator="equal">
      <formula>"MPB-52501"</formula>
    </cfRule>
  </conditionalFormatting>
  <conditionalFormatting sqref="M106:M107 O107:Q107 O106 Q106">
    <cfRule type="cellIs" dxfId="12" priority="16" stopIfTrue="1" operator="equal">
      <formula>"MPB-52500"</formula>
    </cfRule>
  </conditionalFormatting>
  <conditionalFormatting sqref="M101:M103 O101:O103 Q101:Q103">
    <cfRule type="cellIs" dxfId="11" priority="12" stopIfTrue="1" operator="equal">
      <formula>"MPB-52500"</formula>
    </cfRule>
  </conditionalFormatting>
  <conditionalFormatting sqref="M101:M103 O101:O103 Q101:Q103">
    <cfRule type="cellIs" dxfId="10" priority="9" stopIfTrue="1" operator="equal">
      <formula>"プランジャー"</formula>
    </cfRule>
    <cfRule type="cellIs" dxfId="9" priority="10" stopIfTrue="1" operator="equal">
      <formula>"MPB-53089"</formula>
    </cfRule>
    <cfRule type="cellIs" dxfId="8" priority="11" stopIfTrue="1" operator="equal">
      <formula>"MPB-52501"</formula>
    </cfRule>
  </conditionalFormatting>
  <conditionalFormatting sqref="M94:M96 O94:O96 Q94:Q96">
    <cfRule type="cellIs" dxfId="7" priority="8" stopIfTrue="1" operator="equal">
      <formula>"MPB-52500"</formula>
    </cfRule>
  </conditionalFormatting>
  <conditionalFormatting sqref="M94:M96 O94:O96 Q94:Q96">
    <cfRule type="cellIs" dxfId="6" priority="5" stopIfTrue="1" operator="equal">
      <formula>"プランジャー"</formula>
    </cfRule>
    <cfRule type="cellIs" dxfId="5" priority="6" stopIfTrue="1" operator="equal">
      <formula>"MPB-53089"</formula>
    </cfRule>
    <cfRule type="cellIs" dxfId="4" priority="7" stopIfTrue="1" operator="equal">
      <formula>"MPB-52501"</formula>
    </cfRule>
  </conditionalFormatting>
  <conditionalFormatting sqref="M97:M99 O97:O99 Q97:Q99">
    <cfRule type="cellIs" dxfId="3" priority="4" stopIfTrue="1" operator="equal">
      <formula>"MPB-52500"</formula>
    </cfRule>
  </conditionalFormatting>
  <conditionalFormatting sqref="M97:M99 O97:O99 Q97:Q99">
    <cfRule type="cellIs" dxfId="2" priority="1" stopIfTrue="1" operator="equal">
      <formula>"プランジャー"</formula>
    </cfRule>
    <cfRule type="cellIs" dxfId="1" priority="2" stopIfTrue="1" operator="equal">
      <formula>"MPB-53089"</formula>
    </cfRule>
    <cfRule type="cellIs" dxfId="0" priority="3" stopIfTrue="1" operator="equal">
      <formula>"MPB-52501"</formula>
    </cfRule>
  </conditionalFormatting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O80"/>
  <sheetViews>
    <sheetView zoomScaleNormal="100" workbookViewId="0"/>
  </sheetViews>
  <sheetFormatPr defaultRowHeight="13.5" x14ac:dyDescent="0.15"/>
  <cols>
    <col min="1" max="1" width="2.625" style="253" customWidth="1"/>
    <col min="2" max="2" width="11.5" style="253" bestFit="1" customWidth="1"/>
    <col min="3" max="3" width="8.125" style="253" bestFit="1" customWidth="1"/>
    <col min="4" max="4" width="5.25" style="253" bestFit="1" customWidth="1"/>
    <col min="5" max="5" width="37.25" style="253" bestFit="1" customWidth="1"/>
    <col min="6" max="6" width="22.625" style="254" customWidth="1"/>
    <col min="7" max="7" width="4" style="254" customWidth="1"/>
    <col min="8" max="8" width="3.5" style="311" bestFit="1" customWidth="1"/>
    <col min="9" max="9" width="29" style="311" bestFit="1" customWidth="1"/>
    <col min="10" max="10" width="30.375" style="253" bestFit="1" customWidth="1"/>
    <col min="11" max="11" width="21.5" style="253" customWidth="1"/>
    <col min="12" max="12" width="15.875" style="253" bestFit="1" customWidth="1"/>
    <col min="13" max="13" width="13.125" style="253" bestFit="1" customWidth="1"/>
    <col min="14" max="40" width="9" style="253"/>
  </cols>
  <sheetData>
    <row r="1" spans="1:13" ht="14.25" thickBot="1" x14ac:dyDescent="0.2">
      <c r="A1" s="380"/>
      <c r="B1" s="380"/>
      <c r="C1" s="380"/>
      <c r="D1" s="380"/>
      <c r="E1" s="380"/>
      <c r="F1" s="381"/>
      <c r="G1" s="381"/>
      <c r="H1" s="422"/>
      <c r="I1" s="422"/>
      <c r="J1" s="380"/>
      <c r="K1" s="380"/>
    </row>
    <row r="2" spans="1:13" x14ac:dyDescent="0.15">
      <c r="A2" s="380"/>
      <c r="B2" s="423" t="s">
        <v>1913</v>
      </c>
      <c r="C2" s="424" t="s">
        <v>1914</v>
      </c>
      <c r="D2" s="424" t="s">
        <v>1915</v>
      </c>
      <c r="E2" s="424" t="s">
        <v>1916</v>
      </c>
      <c r="F2" s="425" t="s">
        <v>1917</v>
      </c>
      <c r="G2" s="381"/>
      <c r="H2" s="426" t="s">
        <v>1771</v>
      </c>
      <c r="I2" s="426" t="s">
        <v>1918</v>
      </c>
      <c r="J2" s="380"/>
      <c r="K2" s="380"/>
    </row>
    <row r="3" spans="1:13" x14ac:dyDescent="0.15">
      <c r="A3" s="380"/>
      <c r="B3" s="387" t="s">
        <v>559</v>
      </c>
      <c r="C3" s="388">
        <v>1</v>
      </c>
      <c r="D3" s="388" t="s">
        <v>1908</v>
      </c>
      <c r="E3" s="388" t="s">
        <v>1907</v>
      </c>
      <c r="F3" s="389">
        <v>1</v>
      </c>
      <c r="G3" s="381"/>
      <c r="H3" s="388" t="s">
        <v>7</v>
      </c>
      <c r="I3" s="426" t="s">
        <v>1919</v>
      </c>
      <c r="J3" s="380"/>
      <c r="K3" s="380"/>
    </row>
    <row r="4" spans="1:13" x14ac:dyDescent="0.15">
      <c r="A4" s="380"/>
      <c r="B4" s="387" t="s">
        <v>590</v>
      </c>
      <c r="C4" s="388">
        <v>2</v>
      </c>
      <c r="D4" s="388" t="s">
        <v>1908</v>
      </c>
      <c r="E4" s="388" t="s">
        <v>1907</v>
      </c>
      <c r="F4" s="389">
        <v>2</v>
      </c>
      <c r="G4" s="381"/>
      <c r="H4" s="426" t="s">
        <v>1830</v>
      </c>
      <c r="I4" s="426" t="s">
        <v>1920</v>
      </c>
      <c r="J4" s="380"/>
      <c r="K4" s="380"/>
    </row>
    <row r="5" spans="1:13" x14ac:dyDescent="0.15">
      <c r="A5" s="380"/>
      <c r="B5" s="387" t="s">
        <v>580</v>
      </c>
      <c r="C5" s="388">
        <v>2</v>
      </c>
      <c r="D5" s="388" t="s">
        <v>1908</v>
      </c>
      <c r="E5" s="388" t="s">
        <v>1907</v>
      </c>
      <c r="F5" s="389">
        <v>2</v>
      </c>
      <c r="G5" s="381"/>
      <c r="H5" s="422"/>
      <c r="I5" s="422"/>
      <c r="J5" s="380"/>
      <c r="K5" s="380"/>
    </row>
    <row r="6" spans="1:13" x14ac:dyDescent="0.15">
      <c r="A6" s="380"/>
      <c r="B6" s="387" t="s">
        <v>593</v>
      </c>
      <c r="C6" s="388">
        <v>4</v>
      </c>
      <c r="D6" s="388" t="s">
        <v>1908</v>
      </c>
      <c r="E6" s="388" t="s">
        <v>1907</v>
      </c>
      <c r="F6" s="389">
        <v>3</v>
      </c>
      <c r="G6" s="381"/>
      <c r="H6" s="426">
        <v>0</v>
      </c>
      <c r="I6" s="426" t="s">
        <v>1921</v>
      </c>
      <c r="J6" s="380"/>
      <c r="K6" s="380"/>
    </row>
    <row r="7" spans="1:13" x14ac:dyDescent="0.15">
      <c r="A7" s="380"/>
      <c r="B7" s="387" t="s">
        <v>581</v>
      </c>
      <c r="C7" s="388">
        <v>4</v>
      </c>
      <c r="D7" s="388" t="s">
        <v>1908</v>
      </c>
      <c r="E7" s="388" t="s">
        <v>1907</v>
      </c>
      <c r="F7" s="389">
        <v>3</v>
      </c>
      <c r="G7" s="381"/>
      <c r="H7" s="426">
        <v>1</v>
      </c>
      <c r="I7" s="426" t="s">
        <v>1922</v>
      </c>
      <c r="J7" s="380"/>
      <c r="K7" s="380"/>
    </row>
    <row r="8" spans="1:13" x14ac:dyDescent="0.15">
      <c r="A8" s="380"/>
      <c r="B8" s="387" t="s">
        <v>610</v>
      </c>
      <c r="C8" s="388">
        <v>2</v>
      </c>
      <c r="D8" s="388" t="s">
        <v>1908</v>
      </c>
      <c r="E8" s="388" t="s">
        <v>1911</v>
      </c>
      <c r="F8" s="389">
        <v>2</v>
      </c>
      <c r="G8" s="381"/>
      <c r="H8" s="426">
        <v>2</v>
      </c>
      <c r="I8" s="426" t="s">
        <v>1923</v>
      </c>
      <c r="J8" s="380"/>
      <c r="K8" s="380"/>
    </row>
    <row r="9" spans="1:13" x14ac:dyDescent="0.15">
      <c r="A9" s="380"/>
      <c r="B9" s="387" t="s">
        <v>616</v>
      </c>
      <c r="C9" s="388">
        <v>4</v>
      </c>
      <c r="D9" s="388" t="s">
        <v>1908</v>
      </c>
      <c r="E9" s="388" t="s">
        <v>1911</v>
      </c>
      <c r="F9" s="389">
        <v>3</v>
      </c>
      <c r="G9" s="381"/>
      <c r="H9" s="426">
        <v>3</v>
      </c>
      <c r="I9" s="426" t="s">
        <v>1924</v>
      </c>
      <c r="J9" s="380"/>
      <c r="K9" s="380"/>
    </row>
    <row r="10" spans="1:13" x14ac:dyDescent="0.15">
      <c r="A10" s="380"/>
      <c r="B10" s="387" t="s">
        <v>1912</v>
      </c>
      <c r="C10" s="388">
        <v>1</v>
      </c>
      <c r="D10" s="388" t="s">
        <v>1909</v>
      </c>
      <c r="E10" s="388" t="s">
        <v>1907</v>
      </c>
      <c r="F10" s="389">
        <v>4</v>
      </c>
      <c r="G10" s="381"/>
      <c r="H10" s="426">
        <v>4</v>
      </c>
      <c r="I10" s="426" t="s">
        <v>1925</v>
      </c>
      <c r="J10" s="380"/>
      <c r="K10" s="380"/>
    </row>
    <row r="11" spans="1:13" x14ac:dyDescent="0.15">
      <c r="A11" s="380"/>
      <c r="B11" s="387" t="s">
        <v>594</v>
      </c>
      <c r="C11" s="388">
        <v>2</v>
      </c>
      <c r="D11" s="388" t="s">
        <v>1909</v>
      </c>
      <c r="E11" s="388" t="s">
        <v>1907</v>
      </c>
      <c r="F11" s="389">
        <v>5</v>
      </c>
      <c r="G11" s="381"/>
      <c r="H11" s="426">
        <v>5</v>
      </c>
      <c r="I11" s="426" t="s">
        <v>1926</v>
      </c>
      <c r="J11" s="380"/>
      <c r="K11" s="380"/>
    </row>
    <row r="12" spans="1:13" x14ac:dyDescent="0.15">
      <c r="A12" s="380"/>
      <c r="B12" s="387" t="s">
        <v>588</v>
      </c>
      <c r="C12" s="388">
        <v>2</v>
      </c>
      <c r="D12" s="388" t="s">
        <v>1909</v>
      </c>
      <c r="E12" s="388" t="s">
        <v>1907</v>
      </c>
      <c r="F12" s="389">
        <v>5</v>
      </c>
      <c r="G12" s="381"/>
      <c r="H12" s="426">
        <v>6</v>
      </c>
      <c r="I12" s="426" t="s">
        <v>1927</v>
      </c>
      <c r="J12" s="380"/>
      <c r="K12" s="380"/>
    </row>
    <row r="13" spans="1:13" x14ac:dyDescent="0.15">
      <c r="A13" s="380"/>
      <c r="B13" s="387" t="s">
        <v>589</v>
      </c>
      <c r="C13" s="388">
        <v>4</v>
      </c>
      <c r="D13" s="388" t="s">
        <v>1909</v>
      </c>
      <c r="E13" s="388" t="s">
        <v>1907</v>
      </c>
      <c r="F13" s="389">
        <v>6</v>
      </c>
      <c r="G13" s="381"/>
      <c r="H13" s="422"/>
      <c r="I13" s="422"/>
      <c r="J13" s="380"/>
      <c r="K13" s="380"/>
      <c r="M13" s="312"/>
    </row>
    <row r="14" spans="1:13" x14ac:dyDescent="0.15">
      <c r="A14" s="380"/>
      <c r="B14" s="387" t="s">
        <v>617</v>
      </c>
      <c r="C14" s="388">
        <v>2</v>
      </c>
      <c r="D14" s="388" t="s">
        <v>1909</v>
      </c>
      <c r="E14" s="388" t="s">
        <v>1911</v>
      </c>
      <c r="F14" s="389">
        <v>5</v>
      </c>
      <c r="G14" s="381"/>
      <c r="H14" s="426">
        <v>16</v>
      </c>
      <c r="I14" s="426" t="s">
        <v>1838</v>
      </c>
      <c r="J14" s="380"/>
      <c r="K14" s="380"/>
    </row>
    <row r="15" spans="1:13" ht="14.25" thickBot="1" x14ac:dyDescent="0.2">
      <c r="A15" s="380"/>
      <c r="B15" s="393" t="s">
        <v>618</v>
      </c>
      <c r="C15" s="394">
        <v>4</v>
      </c>
      <c r="D15" s="394" t="s">
        <v>1909</v>
      </c>
      <c r="E15" s="394" t="s">
        <v>1911</v>
      </c>
      <c r="F15" s="395">
        <v>6</v>
      </c>
      <c r="G15" s="381"/>
      <c r="H15" s="426">
        <v>18</v>
      </c>
      <c r="I15" s="426" t="s">
        <v>1839</v>
      </c>
      <c r="J15" s="380"/>
      <c r="K15" s="380"/>
    </row>
    <row r="16" spans="1:13" x14ac:dyDescent="0.15">
      <c r="A16" s="380"/>
      <c r="B16" s="380"/>
      <c r="C16" s="380"/>
      <c r="D16" s="380"/>
      <c r="E16" s="380"/>
      <c r="F16" s="381"/>
      <c r="G16" s="381"/>
      <c r="H16" s="426">
        <v>70</v>
      </c>
      <c r="I16" s="426" t="s">
        <v>1836</v>
      </c>
      <c r="J16" s="380"/>
      <c r="K16" s="380"/>
    </row>
    <row r="17" spans="1:41" ht="14.25" thickBot="1" x14ac:dyDescent="0.2">
      <c r="A17" s="380"/>
      <c r="B17" s="380"/>
      <c r="C17" s="380"/>
      <c r="D17" s="380"/>
      <c r="E17" s="380"/>
      <c r="F17" s="381"/>
      <c r="G17" s="381"/>
      <c r="H17" s="426">
        <v>90</v>
      </c>
      <c r="I17" s="426" t="s">
        <v>1837</v>
      </c>
      <c r="J17" s="380"/>
      <c r="K17" s="380"/>
    </row>
    <row r="18" spans="1:41" x14ac:dyDescent="0.15">
      <c r="A18" s="380"/>
      <c r="B18" s="423" t="s">
        <v>1910</v>
      </c>
      <c r="C18" s="424" t="s">
        <v>1790</v>
      </c>
      <c r="D18" s="424" t="s">
        <v>1831</v>
      </c>
      <c r="E18" s="425" t="s">
        <v>1843</v>
      </c>
      <c r="F18" s="381"/>
      <c r="G18" s="381"/>
      <c r="H18" s="422"/>
      <c r="I18" s="422"/>
      <c r="J18" s="380"/>
      <c r="K18" s="380"/>
    </row>
    <row r="19" spans="1:41" x14ac:dyDescent="0.15">
      <c r="A19" s="380"/>
      <c r="B19" s="387" t="s">
        <v>1932</v>
      </c>
      <c r="C19" s="388" t="s">
        <v>1791</v>
      </c>
      <c r="D19" s="388" t="s">
        <v>1629</v>
      </c>
      <c r="E19" s="389" t="s">
        <v>1845</v>
      </c>
      <c r="F19" s="381"/>
      <c r="G19" s="381"/>
      <c r="H19" s="426">
        <v>1</v>
      </c>
      <c r="I19" s="426" t="s">
        <v>1884</v>
      </c>
      <c r="J19" s="380"/>
      <c r="K19" s="380"/>
    </row>
    <row r="20" spans="1:41" x14ac:dyDescent="0.15">
      <c r="A20" s="380"/>
      <c r="B20" s="387" t="s">
        <v>929</v>
      </c>
      <c r="C20" s="388" t="s">
        <v>1792</v>
      </c>
      <c r="D20" s="388" t="s">
        <v>1631</v>
      </c>
      <c r="E20" s="389" t="s">
        <v>1844</v>
      </c>
      <c r="F20" s="381"/>
      <c r="G20" s="381"/>
      <c r="H20" s="426">
        <v>2</v>
      </c>
      <c r="I20" s="426" t="s">
        <v>1885</v>
      </c>
      <c r="J20" s="380"/>
      <c r="K20" s="380"/>
    </row>
    <row r="21" spans="1:41" x14ac:dyDescent="0.15">
      <c r="A21" s="380"/>
      <c r="B21" s="427" t="s">
        <v>931</v>
      </c>
      <c r="C21" s="428" t="s">
        <v>1793</v>
      </c>
      <c r="D21" s="388" t="s">
        <v>1834</v>
      </c>
      <c r="E21" s="389" t="s">
        <v>1851</v>
      </c>
      <c r="F21" s="381"/>
      <c r="G21" s="381"/>
      <c r="H21" s="426">
        <v>4</v>
      </c>
      <c r="I21" s="426" t="s">
        <v>1886</v>
      </c>
      <c r="J21" s="380"/>
      <c r="K21" s="380"/>
    </row>
    <row r="22" spans="1:41" x14ac:dyDescent="0.15">
      <c r="A22" s="380"/>
      <c r="B22" s="387" t="s">
        <v>932</v>
      </c>
      <c r="C22" s="388" t="s">
        <v>1793</v>
      </c>
      <c r="D22" s="388" t="s">
        <v>1833</v>
      </c>
      <c r="E22" s="389" t="s">
        <v>1850</v>
      </c>
      <c r="F22" s="381"/>
      <c r="G22" s="381"/>
      <c r="H22" s="426">
        <v>8</v>
      </c>
      <c r="I22" s="426" t="s">
        <v>1887</v>
      </c>
      <c r="J22" s="380"/>
      <c r="K22" s="380"/>
    </row>
    <row r="23" spans="1:41" ht="14.25" thickBot="1" x14ac:dyDescent="0.2">
      <c r="A23" s="380"/>
      <c r="B23" s="387" t="s">
        <v>933</v>
      </c>
      <c r="C23" s="388" t="s">
        <v>1795</v>
      </c>
      <c r="D23" s="388" t="s">
        <v>1625</v>
      </c>
      <c r="E23" s="389" t="s">
        <v>1848</v>
      </c>
      <c r="F23" s="381"/>
      <c r="G23" s="381"/>
      <c r="H23" s="422"/>
      <c r="I23" s="422"/>
      <c r="J23" s="380"/>
      <c r="K23" s="380"/>
    </row>
    <row r="24" spans="1:41" x14ac:dyDescent="0.15">
      <c r="A24" s="380"/>
      <c r="B24" s="387" t="s">
        <v>1935</v>
      </c>
      <c r="C24" s="388" t="s">
        <v>1795</v>
      </c>
      <c r="D24" s="388" t="s">
        <v>1832</v>
      </c>
      <c r="E24" s="389" t="s">
        <v>1849</v>
      </c>
      <c r="F24" s="381"/>
      <c r="G24" s="381"/>
      <c r="H24" s="804" t="s">
        <v>1929</v>
      </c>
      <c r="I24" s="805"/>
      <c r="J24" s="806"/>
      <c r="K24" s="380"/>
    </row>
    <row r="25" spans="1:41" x14ac:dyDescent="0.15">
      <c r="A25" s="380"/>
      <c r="B25" s="387" t="s">
        <v>935</v>
      </c>
      <c r="C25" s="388" t="s">
        <v>1794</v>
      </c>
      <c r="D25" s="388" t="s">
        <v>1835</v>
      </c>
      <c r="E25" s="389" t="s">
        <v>1847</v>
      </c>
      <c r="F25" s="381"/>
      <c r="G25" s="381"/>
      <c r="H25" s="427" t="s">
        <v>1928</v>
      </c>
      <c r="I25" s="426">
        <v>1</v>
      </c>
      <c r="J25" s="429" t="s">
        <v>1840</v>
      </c>
      <c r="K25" s="380"/>
    </row>
    <row r="26" spans="1:41" x14ac:dyDescent="0.15">
      <c r="A26" s="380"/>
      <c r="B26" s="387" t="s">
        <v>937</v>
      </c>
      <c r="C26" s="388" t="s">
        <v>1796</v>
      </c>
      <c r="D26" s="388" t="s">
        <v>1627</v>
      </c>
      <c r="E26" s="389" t="s">
        <v>1846</v>
      </c>
      <c r="F26" s="381"/>
      <c r="G26" s="381"/>
      <c r="H26" s="427" t="s">
        <v>1930</v>
      </c>
      <c r="I26" s="426">
        <v>2</v>
      </c>
      <c r="J26" s="429" t="s">
        <v>1841</v>
      </c>
      <c r="K26" s="380"/>
    </row>
    <row r="27" spans="1:41" ht="14.25" thickBot="1" x14ac:dyDescent="0.2">
      <c r="A27" s="380"/>
      <c r="B27" s="387" t="s">
        <v>1933</v>
      </c>
      <c r="C27" s="388" t="s">
        <v>1796</v>
      </c>
      <c r="D27" s="388" t="s">
        <v>1627</v>
      </c>
      <c r="E27" s="389" t="s">
        <v>1846</v>
      </c>
      <c r="F27" s="385"/>
      <c r="G27" s="381"/>
      <c r="H27" s="430" t="s">
        <v>1931</v>
      </c>
      <c r="I27" s="431">
        <v>3</v>
      </c>
      <c r="J27" s="432" t="s">
        <v>1842</v>
      </c>
      <c r="K27" s="380"/>
      <c r="AO27" s="253"/>
    </row>
    <row r="28" spans="1:41" x14ac:dyDescent="0.15">
      <c r="A28" s="380"/>
      <c r="B28" s="387" t="s">
        <v>1934</v>
      </c>
      <c r="C28" s="388" t="s">
        <v>1793</v>
      </c>
      <c r="D28" s="388" t="s">
        <v>1834</v>
      </c>
      <c r="E28" s="389" t="s">
        <v>1851</v>
      </c>
      <c r="F28" s="385"/>
      <c r="G28" s="381"/>
      <c r="H28" s="422"/>
      <c r="I28" s="422"/>
      <c r="J28" s="380"/>
      <c r="K28" s="380"/>
      <c r="AO28" s="253"/>
    </row>
    <row r="29" spans="1:41" x14ac:dyDescent="0.15">
      <c r="A29" s="380"/>
      <c r="B29" s="387" t="s">
        <v>942</v>
      </c>
      <c r="C29" s="388" t="s">
        <v>1793</v>
      </c>
      <c r="D29" s="388" t="s">
        <v>1833</v>
      </c>
      <c r="E29" s="389" t="s">
        <v>1850</v>
      </c>
      <c r="F29" s="385"/>
      <c r="G29" s="381"/>
      <c r="H29" s="426" t="s">
        <v>1771</v>
      </c>
      <c r="I29" s="426" t="s">
        <v>1855</v>
      </c>
      <c r="J29" s="380"/>
      <c r="K29" s="380"/>
      <c r="AO29" s="253"/>
    </row>
    <row r="30" spans="1:41" x14ac:dyDescent="0.15">
      <c r="A30" s="380"/>
      <c r="B30" s="387" t="s">
        <v>943</v>
      </c>
      <c r="C30" s="388" t="s">
        <v>1795</v>
      </c>
      <c r="D30" s="388" t="s">
        <v>1625</v>
      </c>
      <c r="E30" s="389" t="s">
        <v>1848</v>
      </c>
      <c r="F30" s="385"/>
      <c r="G30" s="381"/>
      <c r="H30" s="426" t="s">
        <v>995</v>
      </c>
      <c r="I30" s="426" t="s">
        <v>1854</v>
      </c>
      <c r="J30" s="380"/>
      <c r="K30" s="380"/>
      <c r="AO30" s="253"/>
    </row>
    <row r="31" spans="1:41" x14ac:dyDescent="0.15">
      <c r="A31" s="380"/>
      <c r="B31" s="387" t="s">
        <v>944</v>
      </c>
      <c r="C31" s="388" t="s">
        <v>1795</v>
      </c>
      <c r="D31" s="388" t="s">
        <v>1832</v>
      </c>
      <c r="E31" s="389" t="s">
        <v>1849</v>
      </c>
      <c r="F31" s="381"/>
      <c r="G31" s="381"/>
      <c r="H31" s="426" t="s">
        <v>86</v>
      </c>
      <c r="I31" s="426" t="s">
        <v>1856</v>
      </c>
      <c r="J31" s="380"/>
      <c r="K31" s="380"/>
    </row>
    <row r="32" spans="1:41" ht="14.25" thickBot="1" x14ac:dyDescent="0.2">
      <c r="A32" s="380"/>
      <c r="B32" s="393" t="s">
        <v>945</v>
      </c>
      <c r="C32" s="394" t="s">
        <v>1794</v>
      </c>
      <c r="D32" s="394" t="s">
        <v>1835</v>
      </c>
      <c r="E32" s="395" t="s">
        <v>1847</v>
      </c>
      <c r="F32" s="381"/>
      <c r="G32" s="381"/>
      <c r="H32" s="422"/>
      <c r="I32" s="422"/>
      <c r="J32" s="380"/>
      <c r="K32" s="380"/>
    </row>
    <row r="33" spans="1:12" ht="14.25" thickBot="1" x14ac:dyDescent="0.2">
      <c r="A33" s="380"/>
      <c r="B33" s="380"/>
      <c r="C33" s="380"/>
      <c r="D33" s="380"/>
      <c r="E33" s="380"/>
      <c r="F33" s="381"/>
      <c r="G33" s="381"/>
      <c r="H33" s="433"/>
      <c r="I33" s="382"/>
      <c r="J33" s="434" t="s">
        <v>1902</v>
      </c>
      <c r="K33" s="380"/>
    </row>
    <row r="34" spans="1:12" x14ac:dyDescent="0.15">
      <c r="A34" s="380"/>
      <c r="B34" s="801" t="s">
        <v>1981</v>
      </c>
      <c r="C34" s="802"/>
      <c r="D34" s="802"/>
      <c r="E34" s="803"/>
      <c r="F34" s="381"/>
      <c r="G34" s="381"/>
      <c r="H34" s="435">
        <v>1</v>
      </c>
      <c r="I34" s="426" t="s">
        <v>1898</v>
      </c>
      <c r="J34" s="429">
        <v>1</v>
      </c>
      <c r="K34" s="380"/>
    </row>
    <row r="35" spans="1:12" x14ac:dyDescent="0.15">
      <c r="A35" s="436"/>
      <c r="B35" s="387" t="s">
        <v>1936</v>
      </c>
      <c r="C35" s="428" t="s">
        <v>1910</v>
      </c>
      <c r="D35" s="428" t="s">
        <v>1928</v>
      </c>
      <c r="E35" s="389" t="s">
        <v>995</v>
      </c>
      <c r="F35" s="381"/>
      <c r="G35" s="385"/>
      <c r="H35" s="435">
        <v>2</v>
      </c>
      <c r="I35" s="426" t="s">
        <v>1899</v>
      </c>
      <c r="J35" s="429">
        <v>2</v>
      </c>
      <c r="K35" s="380"/>
    </row>
    <row r="36" spans="1:12" x14ac:dyDescent="0.15">
      <c r="A36" s="436"/>
      <c r="B36" s="387" t="s">
        <v>1951</v>
      </c>
      <c r="C36" s="428" t="s">
        <v>1910</v>
      </c>
      <c r="D36" s="428">
        <v>12</v>
      </c>
      <c r="E36" s="389" t="s">
        <v>995</v>
      </c>
      <c r="F36" s="381"/>
      <c r="G36" s="381"/>
      <c r="H36" s="435">
        <v>3</v>
      </c>
      <c r="I36" s="426" t="s">
        <v>1901</v>
      </c>
      <c r="J36" s="429">
        <v>1</v>
      </c>
      <c r="K36" s="380"/>
    </row>
    <row r="37" spans="1:12" ht="14.25" thickBot="1" x14ac:dyDescent="0.2">
      <c r="A37" s="436"/>
      <c r="B37" s="387" t="s">
        <v>1966</v>
      </c>
      <c r="C37" s="428" t="s">
        <v>1910</v>
      </c>
      <c r="D37" s="428">
        <v>24</v>
      </c>
      <c r="E37" s="389" t="s">
        <v>995</v>
      </c>
      <c r="F37" s="381"/>
      <c r="G37" s="381"/>
      <c r="H37" s="437">
        <v>4</v>
      </c>
      <c r="I37" s="431" t="s">
        <v>1900</v>
      </c>
      <c r="J37" s="432">
        <v>2</v>
      </c>
      <c r="K37" s="380"/>
    </row>
    <row r="38" spans="1:12" x14ac:dyDescent="0.15">
      <c r="A38" s="436"/>
      <c r="B38" s="387" t="s">
        <v>1937</v>
      </c>
      <c r="C38" s="428" t="s">
        <v>1932</v>
      </c>
      <c r="D38" s="428" t="s">
        <v>1928</v>
      </c>
      <c r="E38" s="389" t="s">
        <v>1771</v>
      </c>
      <c r="F38" s="381"/>
      <c r="G38" s="381"/>
      <c r="H38" s="422"/>
      <c r="I38" s="422"/>
      <c r="J38" s="380"/>
      <c r="K38" s="380"/>
    </row>
    <row r="39" spans="1:12" x14ac:dyDescent="0.15">
      <c r="A39" s="436"/>
      <c r="B39" s="387" t="s">
        <v>1952</v>
      </c>
      <c r="C39" s="428" t="s">
        <v>1932</v>
      </c>
      <c r="D39" s="428">
        <v>12</v>
      </c>
      <c r="E39" s="389" t="s">
        <v>1771</v>
      </c>
      <c r="F39" s="381"/>
      <c r="G39" s="381"/>
      <c r="H39" s="426">
        <v>1</v>
      </c>
      <c r="I39" s="426" t="s">
        <v>1858</v>
      </c>
      <c r="J39" s="380"/>
      <c r="K39" s="380"/>
    </row>
    <row r="40" spans="1:12" x14ac:dyDescent="0.15">
      <c r="A40" s="436"/>
      <c r="B40" s="387" t="s">
        <v>1967</v>
      </c>
      <c r="C40" s="428" t="s">
        <v>1932</v>
      </c>
      <c r="D40" s="428">
        <v>24</v>
      </c>
      <c r="E40" s="389" t="s">
        <v>995</v>
      </c>
      <c r="F40" s="381"/>
      <c r="G40" s="381"/>
      <c r="H40" s="426">
        <v>2</v>
      </c>
      <c r="I40" s="426" t="s">
        <v>1859</v>
      </c>
      <c r="J40" s="380"/>
      <c r="K40" s="380"/>
    </row>
    <row r="41" spans="1:12" ht="14.25" thickBot="1" x14ac:dyDescent="0.2">
      <c r="A41" s="436"/>
      <c r="B41" s="387" t="s">
        <v>1938</v>
      </c>
      <c r="C41" s="428" t="s">
        <v>929</v>
      </c>
      <c r="D41" s="428" t="s">
        <v>1928</v>
      </c>
      <c r="E41" s="389" t="s">
        <v>1771</v>
      </c>
      <c r="F41" s="381"/>
      <c r="G41" s="381"/>
      <c r="H41" s="422"/>
      <c r="I41" s="422"/>
      <c r="J41" s="380"/>
      <c r="K41" s="380"/>
    </row>
    <row r="42" spans="1:12" x14ac:dyDescent="0.15">
      <c r="A42" s="436"/>
      <c r="B42" s="387" t="s">
        <v>1953</v>
      </c>
      <c r="C42" s="428" t="s">
        <v>929</v>
      </c>
      <c r="D42" s="428">
        <v>12</v>
      </c>
      <c r="E42" s="389" t="s">
        <v>1771</v>
      </c>
      <c r="F42" s="381"/>
      <c r="G42" s="381"/>
      <c r="H42" s="801" t="s">
        <v>1986</v>
      </c>
      <c r="I42" s="802"/>
      <c r="J42" s="803"/>
      <c r="K42" s="390"/>
      <c r="L42" s="314"/>
    </row>
    <row r="43" spans="1:12" x14ac:dyDescent="0.15">
      <c r="A43" s="436"/>
      <c r="B43" s="387" t="s">
        <v>1968</v>
      </c>
      <c r="C43" s="428" t="s">
        <v>929</v>
      </c>
      <c r="D43" s="428">
        <v>24</v>
      </c>
      <c r="E43" s="389" t="s">
        <v>995</v>
      </c>
      <c r="F43" s="381"/>
      <c r="G43" s="381"/>
      <c r="H43" s="435" t="s">
        <v>84</v>
      </c>
      <c r="I43" s="426" t="s">
        <v>1985</v>
      </c>
      <c r="J43" s="438" t="s">
        <v>1989</v>
      </c>
      <c r="K43" s="380"/>
    </row>
    <row r="44" spans="1:12" x14ac:dyDescent="0.15">
      <c r="A44" s="436"/>
      <c r="B44" s="387" t="s">
        <v>1939</v>
      </c>
      <c r="C44" s="428" t="s">
        <v>931</v>
      </c>
      <c r="D44" s="428" t="s">
        <v>1928</v>
      </c>
      <c r="E44" s="389" t="s">
        <v>1771</v>
      </c>
      <c r="F44" s="381"/>
      <c r="G44" s="381"/>
      <c r="H44" s="435" t="s">
        <v>86</v>
      </c>
      <c r="I44" s="426" t="s">
        <v>86</v>
      </c>
      <c r="J44" s="439" t="s">
        <v>1987</v>
      </c>
      <c r="K44" s="380"/>
    </row>
    <row r="45" spans="1:12" x14ac:dyDescent="0.15">
      <c r="A45" s="436"/>
      <c r="B45" s="387" t="s">
        <v>1954</v>
      </c>
      <c r="C45" s="428" t="s">
        <v>931</v>
      </c>
      <c r="D45" s="428">
        <v>12</v>
      </c>
      <c r="E45" s="389" t="s">
        <v>1771</v>
      </c>
      <c r="F45" s="381"/>
      <c r="G45" s="381"/>
      <c r="H45" s="435" t="s">
        <v>7</v>
      </c>
      <c r="I45" s="426" t="s">
        <v>1780</v>
      </c>
      <c r="J45" s="439" t="s">
        <v>1988</v>
      </c>
      <c r="K45" s="380"/>
    </row>
    <row r="46" spans="1:12" x14ac:dyDescent="0.15">
      <c r="A46" s="436"/>
      <c r="B46" s="387" t="s">
        <v>1969</v>
      </c>
      <c r="C46" s="428" t="s">
        <v>931</v>
      </c>
      <c r="D46" s="428">
        <v>24</v>
      </c>
      <c r="E46" s="389" t="s">
        <v>1771</v>
      </c>
      <c r="F46" s="381"/>
      <c r="G46" s="381"/>
      <c r="H46" s="435" t="s">
        <v>1</v>
      </c>
      <c r="I46" s="426" t="s">
        <v>1985</v>
      </c>
      <c r="J46" s="438" t="s">
        <v>1989</v>
      </c>
      <c r="K46" s="380"/>
    </row>
    <row r="47" spans="1:12" ht="14.25" thickBot="1" x14ac:dyDescent="0.2">
      <c r="A47" s="436"/>
      <c r="B47" s="387" t="s">
        <v>1940</v>
      </c>
      <c r="C47" s="428" t="s">
        <v>932</v>
      </c>
      <c r="D47" s="428" t="s">
        <v>1928</v>
      </c>
      <c r="E47" s="389" t="s">
        <v>1771</v>
      </c>
      <c r="F47" s="381"/>
      <c r="G47" s="381"/>
      <c r="H47" s="437" t="s">
        <v>1888</v>
      </c>
      <c r="I47" s="431" t="s">
        <v>1985</v>
      </c>
      <c r="J47" s="440" t="s">
        <v>1989</v>
      </c>
      <c r="K47" s="380"/>
    </row>
    <row r="48" spans="1:12" x14ac:dyDescent="0.15">
      <c r="A48" s="436"/>
      <c r="B48" s="387" t="s">
        <v>1955</v>
      </c>
      <c r="C48" s="428" t="s">
        <v>932</v>
      </c>
      <c r="D48" s="428">
        <v>12</v>
      </c>
      <c r="E48" s="389" t="s">
        <v>1771</v>
      </c>
      <c r="F48" s="381"/>
      <c r="G48" s="381"/>
      <c r="H48" s="422"/>
      <c r="I48" s="422"/>
      <c r="J48" s="380"/>
      <c r="K48" s="380"/>
    </row>
    <row r="49" spans="1:11" x14ac:dyDescent="0.15">
      <c r="A49" s="436"/>
      <c r="B49" s="387" t="s">
        <v>1970</v>
      </c>
      <c r="C49" s="428" t="s">
        <v>932</v>
      </c>
      <c r="D49" s="428">
        <v>24</v>
      </c>
      <c r="E49" s="389" t="s">
        <v>1771</v>
      </c>
      <c r="F49" s="381"/>
      <c r="G49" s="381"/>
      <c r="H49" s="441"/>
      <c r="I49" s="441"/>
      <c r="J49" s="380"/>
      <c r="K49" s="380"/>
    </row>
    <row r="50" spans="1:11" x14ac:dyDescent="0.15">
      <c r="A50" s="436"/>
      <c r="B50" s="387" t="s">
        <v>1941</v>
      </c>
      <c r="C50" s="428" t="s">
        <v>933</v>
      </c>
      <c r="D50" s="428" t="s">
        <v>1928</v>
      </c>
      <c r="E50" s="389" t="s">
        <v>1771</v>
      </c>
      <c r="F50" s="381"/>
      <c r="G50" s="381"/>
      <c r="H50" s="441"/>
      <c r="I50" s="441"/>
      <c r="J50" s="380"/>
      <c r="K50" s="380"/>
    </row>
    <row r="51" spans="1:11" x14ac:dyDescent="0.15">
      <c r="A51" s="436"/>
      <c r="B51" s="387" t="s">
        <v>1956</v>
      </c>
      <c r="C51" s="428" t="s">
        <v>933</v>
      </c>
      <c r="D51" s="428">
        <v>12</v>
      </c>
      <c r="E51" s="389" t="s">
        <v>1771</v>
      </c>
      <c r="F51" s="381"/>
      <c r="G51" s="381"/>
      <c r="H51" s="441"/>
      <c r="I51" s="441"/>
      <c r="J51" s="380"/>
      <c r="K51" s="380"/>
    </row>
    <row r="52" spans="1:11" x14ac:dyDescent="0.15">
      <c r="A52" s="436"/>
      <c r="B52" s="387" t="s">
        <v>1971</v>
      </c>
      <c r="C52" s="428" t="s">
        <v>933</v>
      </c>
      <c r="D52" s="428">
        <v>24</v>
      </c>
      <c r="E52" s="389" t="s">
        <v>1771</v>
      </c>
      <c r="F52" s="381"/>
      <c r="G52" s="381"/>
      <c r="H52" s="422"/>
      <c r="I52" s="422"/>
      <c r="J52" s="380"/>
      <c r="K52" s="380"/>
    </row>
    <row r="53" spans="1:11" x14ac:dyDescent="0.15">
      <c r="A53" s="436"/>
      <c r="B53" s="387" t="s">
        <v>1942</v>
      </c>
      <c r="C53" s="428" t="s">
        <v>934</v>
      </c>
      <c r="D53" s="428" t="s">
        <v>1928</v>
      </c>
      <c r="E53" s="389" t="s">
        <v>1771</v>
      </c>
      <c r="F53" s="381"/>
      <c r="G53" s="381"/>
      <c r="H53" s="422"/>
      <c r="I53" s="422"/>
      <c r="J53" s="380"/>
      <c r="K53" s="380"/>
    </row>
    <row r="54" spans="1:11" x14ac:dyDescent="0.15">
      <c r="A54" s="436"/>
      <c r="B54" s="387" t="s">
        <v>1957</v>
      </c>
      <c r="C54" s="428" t="s">
        <v>934</v>
      </c>
      <c r="D54" s="428">
        <v>12</v>
      </c>
      <c r="E54" s="389" t="s">
        <v>1771</v>
      </c>
      <c r="F54" s="381"/>
      <c r="G54" s="381"/>
      <c r="H54" s="422"/>
      <c r="I54" s="422"/>
      <c r="J54" s="380"/>
      <c r="K54" s="380"/>
    </row>
    <row r="55" spans="1:11" x14ac:dyDescent="0.15">
      <c r="A55" s="436"/>
      <c r="B55" s="387" t="s">
        <v>1972</v>
      </c>
      <c r="C55" s="428" t="s">
        <v>934</v>
      </c>
      <c r="D55" s="428">
        <v>24</v>
      </c>
      <c r="E55" s="389" t="s">
        <v>1771</v>
      </c>
      <c r="F55" s="381"/>
      <c r="G55" s="381"/>
      <c r="H55" s="422"/>
      <c r="I55" s="422"/>
      <c r="J55" s="380"/>
      <c r="K55" s="380"/>
    </row>
    <row r="56" spans="1:11" x14ac:dyDescent="0.15">
      <c r="A56" s="436"/>
      <c r="B56" s="387" t="s">
        <v>1943</v>
      </c>
      <c r="C56" s="428" t="s">
        <v>935</v>
      </c>
      <c r="D56" s="428" t="s">
        <v>1928</v>
      </c>
      <c r="E56" s="389" t="s">
        <v>1771</v>
      </c>
      <c r="F56" s="381"/>
      <c r="G56" s="381"/>
      <c r="H56" s="422"/>
      <c r="I56" s="422"/>
      <c r="J56" s="380"/>
      <c r="K56" s="380"/>
    </row>
    <row r="57" spans="1:11" x14ac:dyDescent="0.15">
      <c r="A57" s="436"/>
      <c r="B57" s="387" t="s">
        <v>1958</v>
      </c>
      <c r="C57" s="428" t="s">
        <v>935</v>
      </c>
      <c r="D57" s="428">
        <v>12</v>
      </c>
      <c r="E57" s="389" t="s">
        <v>1771</v>
      </c>
      <c r="F57" s="381"/>
      <c r="G57" s="381"/>
      <c r="H57" s="422"/>
      <c r="I57" s="422"/>
      <c r="J57" s="380"/>
      <c r="K57" s="380"/>
    </row>
    <row r="58" spans="1:11" x14ac:dyDescent="0.15">
      <c r="A58" s="436"/>
      <c r="B58" s="387" t="s">
        <v>1973</v>
      </c>
      <c r="C58" s="428" t="s">
        <v>935</v>
      </c>
      <c r="D58" s="428">
        <v>24</v>
      </c>
      <c r="E58" s="389" t="s">
        <v>1771</v>
      </c>
      <c r="F58" s="381"/>
      <c r="G58" s="381"/>
      <c r="H58" s="422"/>
      <c r="I58" s="422"/>
      <c r="J58" s="380"/>
      <c r="K58" s="380"/>
    </row>
    <row r="59" spans="1:11" x14ac:dyDescent="0.15">
      <c r="A59" s="436"/>
      <c r="B59" s="387" t="s">
        <v>1944</v>
      </c>
      <c r="C59" s="428" t="s">
        <v>937</v>
      </c>
      <c r="D59" s="428" t="s">
        <v>1928</v>
      </c>
      <c r="E59" s="389" t="s">
        <v>1771</v>
      </c>
      <c r="F59" s="381"/>
      <c r="G59" s="381"/>
      <c r="H59" s="422"/>
      <c r="I59" s="422"/>
      <c r="J59" s="380"/>
      <c r="K59" s="380"/>
    </row>
    <row r="60" spans="1:11" x14ac:dyDescent="0.15">
      <c r="A60" s="436"/>
      <c r="B60" s="387" t="s">
        <v>1959</v>
      </c>
      <c r="C60" s="428" t="s">
        <v>937</v>
      </c>
      <c r="D60" s="428">
        <v>12</v>
      </c>
      <c r="E60" s="389" t="s">
        <v>1771</v>
      </c>
      <c r="F60" s="381"/>
      <c r="G60" s="381"/>
      <c r="H60" s="422"/>
      <c r="I60" s="422"/>
      <c r="J60" s="380"/>
      <c r="K60" s="380"/>
    </row>
    <row r="61" spans="1:11" x14ac:dyDescent="0.15">
      <c r="A61" s="436"/>
      <c r="B61" s="387" t="s">
        <v>1974</v>
      </c>
      <c r="C61" s="428" t="s">
        <v>937</v>
      </c>
      <c r="D61" s="428">
        <v>24</v>
      </c>
      <c r="E61" s="389" t="s">
        <v>995</v>
      </c>
      <c r="F61" s="381"/>
      <c r="G61" s="381"/>
      <c r="H61" s="422"/>
      <c r="I61" s="422"/>
      <c r="J61" s="380"/>
      <c r="K61" s="380"/>
    </row>
    <row r="62" spans="1:11" x14ac:dyDescent="0.15">
      <c r="A62" s="436"/>
      <c r="B62" s="387" t="s">
        <v>1945</v>
      </c>
      <c r="C62" s="428" t="s">
        <v>1933</v>
      </c>
      <c r="D62" s="428" t="s">
        <v>1928</v>
      </c>
      <c r="E62" s="389" t="s">
        <v>1869</v>
      </c>
      <c r="F62" s="381"/>
      <c r="G62" s="381"/>
      <c r="H62" s="422"/>
      <c r="I62" s="422"/>
      <c r="J62" s="380"/>
      <c r="K62" s="380"/>
    </row>
    <row r="63" spans="1:11" x14ac:dyDescent="0.15">
      <c r="A63" s="436"/>
      <c r="B63" s="387" t="s">
        <v>1960</v>
      </c>
      <c r="C63" s="428" t="s">
        <v>1933</v>
      </c>
      <c r="D63" s="428">
        <v>12</v>
      </c>
      <c r="E63" s="389" t="s">
        <v>1869</v>
      </c>
      <c r="F63" s="381"/>
      <c r="G63" s="381"/>
      <c r="H63" s="422"/>
      <c r="I63" s="422"/>
      <c r="J63" s="380"/>
      <c r="K63" s="380"/>
    </row>
    <row r="64" spans="1:11" x14ac:dyDescent="0.15">
      <c r="A64" s="436"/>
      <c r="B64" s="387" t="s">
        <v>1975</v>
      </c>
      <c r="C64" s="428" t="s">
        <v>1933</v>
      </c>
      <c r="D64" s="428">
        <v>24</v>
      </c>
      <c r="E64" s="389" t="s">
        <v>1771</v>
      </c>
      <c r="F64" s="381"/>
      <c r="G64" s="381"/>
      <c r="H64" s="422"/>
      <c r="I64" s="422"/>
      <c r="J64" s="380"/>
      <c r="K64" s="380"/>
    </row>
    <row r="65" spans="1:11" x14ac:dyDescent="0.15">
      <c r="A65" s="436"/>
      <c r="B65" s="387" t="s">
        <v>1946</v>
      </c>
      <c r="C65" s="428" t="s">
        <v>1934</v>
      </c>
      <c r="D65" s="428" t="s">
        <v>1928</v>
      </c>
      <c r="E65" s="389" t="s">
        <v>1869</v>
      </c>
      <c r="F65" s="381"/>
      <c r="G65" s="381"/>
      <c r="H65" s="422"/>
      <c r="I65" s="422"/>
      <c r="J65" s="380"/>
      <c r="K65" s="380"/>
    </row>
    <row r="66" spans="1:11" x14ac:dyDescent="0.15">
      <c r="A66" s="436"/>
      <c r="B66" s="387" t="s">
        <v>1961</v>
      </c>
      <c r="C66" s="428" t="s">
        <v>1934</v>
      </c>
      <c r="D66" s="428">
        <v>12</v>
      </c>
      <c r="E66" s="389" t="s">
        <v>1869</v>
      </c>
      <c r="F66" s="381"/>
      <c r="G66" s="381"/>
      <c r="H66" s="422"/>
      <c r="I66" s="422"/>
      <c r="J66" s="380"/>
      <c r="K66" s="380"/>
    </row>
    <row r="67" spans="1:11" x14ac:dyDescent="0.15">
      <c r="A67" s="436"/>
      <c r="B67" s="387" t="s">
        <v>1976</v>
      </c>
      <c r="C67" s="428" t="s">
        <v>1934</v>
      </c>
      <c r="D67" s="428">
        <v>24</v>
      </c>
      <c r="E67" s="389" t="s">
        <v>1771</v>
      </c>
      <c r="F67" s="381"/>
      <c r="G67" s="381"/>
      <c r="H67" s="422"/>
      <c r="I67" s="422"/>
      <c r="J67" s="380"/>
      <c r="K67" s="380"/>
    </row>
    <row r="68" spans="1:11" x14ac:dyDescent="0.15">
      <c r="A68" s="436"/>
      <c r="B68" s="387" t="s">
        <v>1947</v>
      </c>
      <c r="C68" s="428" t="s">
        <v>942</v>
      </c>
      <c r="D68" s="428" t="s">
        <v>1928</v>
      </c>
      <c r="E68" s="389" t="s">
        <v>1869</v>
      </c>
      <c r="F68" s="381"/>
      <c r="G68" s="381"/>
      <c r="H68" s="422"/>
      <c r="I68" s="422"/>
      <c r="J68" s="380"/>
      <c r="K68" s="380"/>
    </row>
    <row r="69" spans="1:11" x14ac:dyDescent="0.15">
      <c r="A69" s="436"/>
      <c r="B69" s="387" t="s">
        <v>1962</v>
      </c>
      <c r="C69" s="428" t="s">
        <v>942</v>
      </c>
      <c r="D69" s="428">
        <v>12</v>
      </c>
      <c r="E69" s="389" t="s">
        <v>1869</v>
      </c>
      <c r="F69" s="381"/>
      <c r="G69" s="381"/>
      <c r="H69" s="422"/>
      <c r="I69" s="422"/>
      <c r="J69" s="380"/>
      <c r="K69" s="380"/>
    </row>
    <row r="70" spans="1:11" x14ac:dyDescent="0.15">
      <c r="A70" s="436"/>
      <c r="B70" s="387" t="s">
        <v>1977</v>
      </c>
      <c r="C70" s="428" t="s">
        <v>942</v>
      </c>
      <c r="D70" s="428">
        <v>24</v>
      </c>
      <c r="E70" s="389" t="s">
        <v>1771</v>
      </c>
      <c r="F70" s="381"/>
      <c r="G70" s="381"/>
      <c r="H70" s="422"/>
      <c r="I70" s="422"/>
      <c r="J70" s="380"/>
      <c r="K70" s="380"/>
    </row>
    <row r="71" spans="1:11" x14ac:dyDescent="0.15">
      <c r="A71" s="436"/>
      <c r="B71" s="387" t="s">
        <v>1948</v>
      </c>
      <c r="C71" s="428" t="s">
        <v>943</v>
      </c>
      <c r="D71" s="428" t="s">
        <v>1928</v>
      </c>
      <c r="E71" s="389" t="s">
        <v>1869</v>
      </c>
      <c r="F71" s="381"/>
      <c r="G71" s="381"/>
      <c r="H71" s="422"/>
      <c r="I71" s="422"/>
      <c r="J71" s="380"/>
      <c r="K71" s="380"/>
    </row>
    <row r="72" spans="1:11" x14ac:dyDescent="0.15">
      <c r="A72" s="436"/>
      <c r="B72" s="387" t="s">
        <v>1963</v>
      </c>
      <c r="C72" s="428" t="s">
        <v>943</v>
      </c>
      <c r="D72" s="428">
        <v>12</v>
      </c>
      <c r="E72" s="389" t="s">
        <v>1869</v>
      </c>
      <c r="F72" s="381"/>
      <c r="G72" s="381"/>
      <c r="H72" s="422"/>
      <c r="I72" s="422"/>
      <c r="J72" s="380"/>
      <c r="K72" s="380"/>
    </row>
    <row r="73" spans="1:11" x14ac:dyDescent="0.15">
      <c r="A73" s="436"/>
      <c r="B73" s="387" t="s">
        <v>1978</v>
      </c>
      <c r="C73" s="428" t="s">
        <v>943</v>
      </c>
      <c r="D73" s="428">
        <v>24</v>
      </c>
      <c r="E73" s="389" t="s">
        <v>1771</v>
      </c>
      <c r="F73" s="381"/>
      <c r="G73" s="381"/>
      <c r="H73" s="422"/>
      <c r="I73" s="422"/>
      <c r="J73" s="380"/>
      <c r="K73" s="380"/>
    </row>
    <row r="74" spans="1:11" x14ac:dyDescent="0.15">
      <c r="A74" s="436"/>
      <c r="B74" s="387" t="s">
        <v>1949</v>
      </c>
      <c r="C74" s="428" t="s">
        <v>944</v>
      </c>
      <c r="D74" s="428" t="s">
        <v>1928</v>
      </c>
      <c r="E74" s="389" t="s">
        <v>1869</v>
      </c>
      <c r="F74" s="381"/>
      <c r="G74" s="381"/>
      <c r="H74" s="422"/>
      <c r="I74" s="422"/>
      <c r="J74" s="380"/>
      <c r="K74" s="380"/>
    </row>
    <row r="75" spans="1:11" x14ac:dyDescent="0.15">
      <c r="A75" s="436"/>
      <c r="B75" s="387" t="s">
        <v>1964</v>
      </c>
      <c r="C75" s="428" t="s">
        <v>944</v>
      </c>
      <c r="D75" s="428">
        <v>12</v>
      </c>
      <c r="E75" s="389" t="s">
        <v>1869</v>
      </c>
      <c r="F75" s="381"/>
      <c r="G75" s="381"/>
      <c r="H75" s="422"/>
      <c r="I75" s="422"/>
      <c r="J75" s="380"/>
      <c r="K75" s="380"/>
    </row>
    <row r="76" spans="1:11" x14ac:dyDescent="0.15">
      <c r="A76" s="436"/>
      <c r="B76" s="387" t="s">
        <v>1979</v>
      </c>
      <c r="C76" s="428" t="s">
        <v>944</v>
      </c>
      <c r="D76" s="428">
        <v>24</v>
      </c>
      <c r="E76" s="389" t="s">
        <v>1771</v>
      </c>
      <c r="F76" s="381"/>
      <c r="G76" s="381"/>
      <c r="H76" s="422"/>
      <c r="I76" s="422"/>
      <c r="J76" s="380"/>
      <c r="K76" s="380"/>
    </row>
    <row r="77" spans="1:11" x14ac:dyDescent="0.15">
      <c r="A77" s="436"/>
      <c r="B77" s="387" t="s">
        <v>1950</v>
      </c>
      <c r="C77" s="428" t="s">
        <v>945</v>
      </c>
      <c r="D77" s="428" t="s">
        <v>1928</v>
      </c>
      <c r="E77" s="389" t="s">
        <v>1869</v>
      </c>
      <c r="F77" s="381"/>
      <c r="G77" s="381"/>
      <c r="H77" s="422"/>
      <c r="I77" s="422"/>
      <c r="J77" s="380"/>
      <c r="K77" s="380"/>
    </row>
    <row r="78" spans="1:11" x14ac:dyDescent="0.15">
      <c r="A78" s="436"/>
      <c r="B78" s="387" t="s">
        <v>1965</v>
      </c>
      <c r="C78" s="428" t="s">
        <v>945</v>
      </c>
      <c r="D78" s="428">
        <v>12</v>
      </c>
      <c r="E78" s="389" t="s">
        <v>1869</v>
      </c>
      <c r="F78" s="381"/>
      <c r="G78" s="381"/>
      <c r="H78" s="422"/>
      <c r="I78" s="422"/>
      <c r="J78" s="380"/>
      <c r="K78" s="380"/>
    </row>
    <row r="79" spans="1:11" ht="14.25" thickBot="1" x14ac:dyDescent="0.2">
      <c r="A79" s="436"/>
      <c r="B79" s="393" t="s">
        <v>1980</v>
      </c>
      <c r="C79" s="442" t="s">
        <v>945</v>
      </c>
      <c r="D79" s="442">
        <v>24</v>
      </c>
      <c r="E79" s="395" t="s">
        <v>1771</v>
      </c>
      <c r="F79" s="381"/>
      <c r="G79" s="381"/>
      <c r="H79" s="422"/>
      <c r="I79" s="422"/>
      <c r="J79" s="380"/>
      <c r="K79" s="380"/>
    </row>
    <row r="80" spans="1:11" x14ac:dyDescent="0.15">
      <c r="A80" s="380"/>
      <c r="B80" s="380"/>
      <c r="C80" s="380"/>
      <c r="D80" s="380"/>
      <c r="E80" s="380"/>
      <c r="F80" s="381"/>
      <c r="G80" s="381"/>
      <c r="H80" s="422"/>
      <c r="I80" s="422"/>
      <c r="J80" s="380"/>
      <c r="K80" s="380"/>
    </row>
  </sheetData>
  <sheetProtection algorithmName="SHA-512" hashValue="QY8LY0WE5CDdhUJyFoOp7HF+xY7cXJeHAwkKMMJuu3OVUTRmUGn0qkE0IlsCkojv06GW7gmG/l9jHXl8KG+9Dg==" saltValue="7xUlBL7FUfeTdTyEzSkgJQ==" spinCount="100000" sheet="1" objects="1" scenarios="1" selectLockedCells="1" selectUnlockedCells="1"/>
  <sortState xmlns:xlrd2="http://schemas.microsoft.com/office/spreadsheetml/2017/richdata2" ref="H43:J47">
    <sortCondition ref="H43:H47"/>
  </sortState>
  <mergeCells count="3">
    <mergeCell ref="H42:J42"/>
    <mergeCell ref="H24:J24"/>
    <mergeCell ref="B34:E34"/>
  </mergeCells>
  <phoneticPr fontId="3"/>
  <pageMargins left="0.7" right="0.7" top="0.75" bottom="0.75" header="0.3" footer="0.3"/>
  <ignoredErrors>
    <ignoredError sqref="H25:H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4</vt:i4>
      </vt:variant>
    </vt:vector>
  </HeadingPairs>
  <TitlesOfParts>
    <vt:vector size="15" baseType="lpstr">
      <vt:lpstr>DC点灯タイプ</vt:lpstr>
      <vt:lpstr>AC点灯タイプ</vt:lpstr>
      <vt:lpstr>一体タイプ</vt:lpstr>
      <vt:lpstr>参照表</vt:lpstr>
      <vt:lpstr>表0</vt:lpstr>
      <vt:lpstr>表01</vt:lpstr>
      <vt:lpstr>表02</vt:lpstr>
      <vt:lpstr>表03</vt:lpstr>
      <vt:lpstr>000</vt:lpstr>
      <vt:lpstr>001</vt:lpstr>
      <vt:lpstr>002</vt:lpstr>
      <vt:lpstr>AC点灯タイプ!Print_Area</vt:lpstr>
      <vt:lpstr>DC点灯タイプ!Print_Area</vt:lpstr>
      <vt:lpstr>一体タイプ!Print_Area</vt:lpstr>
      <vt:lpstr>表0!Print_Area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sunmulon</dc:creator>
  <cp:lastModifiedBy>Sunmulon</cp:lastModifiedBy>
  <cp:lastPrinted>2019-01-22T05:38:44Z</cp:lastPrinted>
  <dcterms:created xsi:type="dcterms:W3CDTF">2011-06-10T07:26:50Z</dcterms:created>
  <dcterms:modified xsi:type="dcterms:W3CDTF">2021-03-19T01:18:29Z</dcterms:modified>
</cp:coreProperties>
</file>